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526" documentId="120_S{2AC9BD13-BADA-5192-A53E-5A8FF88502F6}" xr6:coauthVersionLast="47" xr6:coauthVersionMax="47" xr10:uidLastSave="{13AC2C2A-06E5-470A-B408-71B08C47EBEF}"/>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7" i="4" l="1"/>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G2" i="5"/>
  <c r="L3" i="1"/>
  <c r="L4" i="1"/>
  <c r="L5" i="1"/>
  <c r="L6" i="1"/>
  <c r="L7" i="1"/>
  <c r="J3" i="1"/>
  <c r="J4" i="1"/>
  <c r="J5" i="1"/>
  <c r="J6" i="1"/>
  <c r="J7" i="1"/>
  <c r="I3" i="1"/>
  <c r="I4" i="1"/>
  <c r="I5" i="1"/>
  <c r="I6" i="1"/>
  <c r="I7" i="1"/>
  <c r="G3" i="1"/>
  <c r="G4" i="1"/>
  <c r="G5" i="1"/>
  <c r="G6" i="1"/>
  <c r="G7" i="1"/>
  <c r="B3" i="1"/>
  <c r="B4" i="1"/>
  <c r="B5" i="1"/>
  <c r="B6" i="1"/>
  <c r="B7"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<sst xmlns="http://schemas.openxmlformats.org/spreadsheetml/2006/main" count="180301" uniqueCount="39134">
  <si>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</si>
  <si>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</si>
  <si>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</si>
  <si>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</si>
  <si>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</si>
  <si>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</si>
  <si>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</si>
  <si>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</si>
  <si>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</si>
  <si>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</si>
  <si>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</si>
  <si>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</si>
  <si>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</si>
  <si>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</si>
  <si>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</si>
  <si>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</si>
  <si>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</si>
  <si>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</si>
  <si>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</si>
  <si>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</si>
  <si>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</si>
  <si>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</si>
  <si>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</si>
  <si>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</si>
  <si>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</si>
  <si>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</si>
  <si>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</si>
  <si>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</si>
  <si>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</si>
  <si>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</si>
  <si>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</si>
  <si>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</si>
  <si>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</si>
  <si>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</si>
  <si>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</si>
  <si>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</si>
  <si>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</si>
  <si>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</si>
  <si>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</si>
  <si>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</si>
  <si>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</si>
  <si>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</si>
  <si>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</si>
  <si>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</si>
  <si>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</si>
  <si>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</si>
  <si>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</si>
  <si>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</si>
  <si>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</si>
  <si>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</si>
  <si>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</si>
  <si>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</si>
  <si>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</si>
  <si>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</si>
  <si>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</si>
  <si>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</si>
  <si>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</si>
  <si>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</si>
  <si>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</si>
  <si>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</si>
  <si>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</si>
  <si>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</si>
  <si>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</si>
  <si>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</si>
  <si>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</si>
  <si>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</si>
  <si>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</si>
  <si>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</si>
  <si>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</si>
  <si>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</si>
  <si>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</si>
  <si>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</si>
  <si>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</si>
  <si>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</si>
  <si>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</si>
  <si>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</si>
  <si>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</si>
  <si>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</si>
  <si>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</si>
  <si>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</si>
  <si>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</si>
  <si>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</si>
  <si>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</si>
  <si>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</si>
  <si>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</si>
  <si>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</si>
  <si>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</si>
  <si>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</si>
  <si>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</si>
  <si>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</si>
  <si>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</si>
  <si>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</si>
  <si>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</si>
  <si>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</si>
  <si>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</si>
  <si>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</si>
  <si>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</si>
  <si>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</si>
  <si>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</si>
  <si>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</si>
  <si>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</si>
  <si>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</si>
  <si>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</si>
  <si>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</si>
  <si>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</si>
  <si>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</si>
  <si>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</si>
  <si>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</si>
  <si>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</si>
  <si>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</si>
  <si>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</si>
  <si>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</si>
  <si>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</si>
  <si>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</si>
  <si>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</si>
  <si>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</si>
  <si>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</si>
  <si>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</si>
  <si>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</si>
  <si>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</si>
  <si>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</si>
  <si>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</si>
  <si>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</si>
  <si>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</si>
  <si>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</si>
  <si>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</si>
  <si>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</si>
  <si>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</si>
  <si>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</si>
  <si>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</si>
  <si>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</si>
  <si>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</si>
  <si>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</si>
  <si>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</si>
  <si>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</si>
  <si>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</si>
  <si>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</si>
  <si>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</si>
  <si>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</si>
  <si>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</si>
  <si>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</si>
  <si>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</si>
  <si>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</si>
  <si>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</si>
  <si>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</si>
  <si>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</si>
  <si>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</si>
  <si>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</si>
  <si>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</si>
  <si>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</si>
  <si>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</si>
  <si>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</si>
  <si>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</si>
  <si>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</si>
  <si>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</si>
  <si>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</si>
  <si>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</si>
  <si>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</si>
  <si>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</si>
  <si>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</si>
  <si>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</si>
  <si>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</si>
  <si>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</si>
  <si>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</si>
  <si>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</si>
  <si>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</si>
  <si>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</si>
  <si>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</si>
  <si>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</si>
  <si>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</si>
  <si>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</si>
  <si>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</si>
  <si>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</si>
  <si>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</si>
  <si>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</si>
  <si>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</si>
  <si>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</si>
  <si>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</si>
  <si>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</si>
  <si>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</si>
  <si>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</si>
  <si>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</si>
  <si>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</si>
  <si>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</si>
  <si>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</si>
  <si>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</si>
  <si>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</si>
  <si>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</si>
  <si>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</si>
  <si>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</si>
  <si>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</si>
  <si>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</si>
  <si>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</si>
  <si>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</si>
  <si>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</si>
  <si>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</si>
  <si>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</si>
  <si>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</si>
  <si>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</si>
  <si>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</si>
  <si>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</si>
  <si>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</si>
  <si>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</si>
  <si>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</si>
  <si>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</si>
  <si>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</si>
  <si>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</si>
  <si>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</si>
  <si>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</si>
  <si>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</si>
  <si>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</si>
  <si>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</si>
  <si>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</si>
  <si>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</si>
  <si>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</si>
  <si>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</si>
  <si>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</si>
  <si>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</si>
  <si>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</si>
  <si>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</si>
  <si>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</si>
  <si>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</si>
  <si>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</si>
  <si>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</si>
  <si>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</si>
  <si>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</si>
  <si>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</si>
  <si>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</si>
  <si>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</si>
  <si>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</si>
  <si>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</si>
  <si>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</si>
  <si>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</si>
  <si>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</si>
  <si>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</si>
  <si>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</si>
  <si>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</si>
  <si>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</si>
  <si>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</si>
  <si>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</si>
  <si>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</si>
  <si>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</si>
  <si>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</si>
  <si>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</si>
  <si>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</si>
  <si>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</si>
  <si>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</si>
  <si>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</si>
  <si>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</si>
  <si>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</si>
  <si>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</si>
  <si>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</si>
  <si>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</si>
  <si>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</si>
  <si>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</si>
  <si>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</si>
  <si>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</si>
  <si>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</si>
  <si>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</si>
  <si>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</si>
  <si>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</si>
  <si>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</si>
  <si>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</si>
  <si>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</si>
  <si>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</si>
  <si>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</si>
  <si>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</si>
  <si>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</si>
  <si>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</si>
  <si>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</si>
  <si>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</si>
  <si>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</si>
  <si>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</si>
  <si>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</si>
  <si>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</si>
  <si>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</si>
  <si>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</si>
  <si>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</si>
  <si>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</si>
  <si>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</si>
  <si>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</si>
  <si>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</si>
  <si>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</si>
  <si>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</si>
  <si>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</si>
  <si>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</si>
  <si>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</si>
  <si>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</si>
  <si>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</si>
  <si>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</si>
  <si>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</si>
  <si>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</si>
  <si>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</si>
  <si>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</si>
  <si>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</si>
  <si>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</si>
  <si>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</si>
  <si>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</si>
  <si>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</si>
  <si>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</si>
  <si>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</si>
  <si>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</si>
  <si>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</si>
  <si>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</si>
  <si>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</si>
  <si>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</si>
  <si>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</si>
  <si>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</si>
  <si>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</si>
  <si>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</si>
  <si>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</si>
  <si>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</si>
  <si>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</si>
  <si>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</si>
  <si>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</si>
  <si>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</si>
  <si>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</si>
  <si>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</si>
  <si>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</si>
  <si>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</si>
  <si>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</si>
  <si>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</si>
  <si>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</si>
  <si>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</si>
  <si>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</si>
  <si>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</si>
  <si>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</si>
  <si>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</si>
  <si>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</si>
  <si>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</si>
  <si>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</si>
  <si>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</si>
  <si>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</si>
  <si>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</si>
  <si>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</si>
  <si>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</si>
  <si>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</si>
  <si>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</si>
  <si>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</si>
  <si>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</si>
  <si>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</si>
  <si>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</si>
  <si>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</si>
  <si>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</si>
  <si>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</si>
  <si>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</si>
  <si>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</si>
  <si>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</si>
  <si>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</si>
  <si>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</si>
  <si>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</si>
  <si>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</si>
  <si>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</si>
  <si>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</si>
  <si>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</si>
  <si>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</si>
  <si>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</si>
  <si>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</si>
  <si>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</si>
  <si>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</si>
  <si>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</si>
  <si>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</si>
  <si>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</si>
  <si>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</si>
  <si>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</si>
  <si>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</si>
  <si>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</si>
  <si>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</si>
  <si>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</si>
  <si>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</si>
  <si>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</si>
  <si>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</si>
  <si>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</si>
  <si>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</si>
  <si>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</si>
  <si>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</si>
  <si>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</si>
  <si>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</si>
  <si>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</si>
  <si>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</si>
  <si>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</si>
  <si>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</si>
  <si>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</si>
  <si>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</si>
  <si>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</si>
  <si>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</si>
  <si>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</si>
  <si>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</si>
  <si>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</si>
  <si>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</si>
  <si>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</si>
  <si>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</si>
  <si>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</si>
  <si>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</si>
  <si>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</si>
  <si>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</si>
  <si>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</si>
  <si>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</si>
  <si>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</si>
  <si>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</si>
  <si>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</si>
  <si>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</si>
  <si>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</si>
  <si>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</si>
  <si>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</si>
  <si>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</si>
  <si>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</si>
  <si>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</si>
  <si>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</si>
  <si>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</si>
  <si>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</si>
  <si>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</si>
  <si>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</si>
  <si>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</si>
  <si>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</si>
  <si>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</si>
  <si>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</si>
  <si>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</si>
  <si>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</si>
  <si>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</si>
  <si>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</si>
  <si>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</si>
  <si>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</si>
  <si>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</si>
  <si>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</si>
  <si>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</si>
  <si>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</si>
  <si>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</si>
  <si>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</si>
  <si>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</si>
  <si>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</si>
  <si>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</si>
  <si>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</si>
  <si>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</si>
  <si>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</si>
  <si>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</si>
  <si>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</si>
  <si>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</si>
  <si>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</si>
  <si>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</si>
  <si>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</si>
  <si>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</si>
  <si>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</si>
  <si>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</si>
  <si>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</si>
  <si>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</si>
  <si>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</si>
  <si>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</si>
  <si>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</si>
  <si>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</si>
  <si>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</si>
  <si>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</si>
  <si>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</si>
  <si>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</si>
  <si>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</si>
  <si>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</si>
  <si>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</si>
  <si>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</si>
  <si>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</si>
  <si>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</si>
  <si>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</si>
  <si>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</si>
  <si>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</si>
  <si>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</si>
  <si>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</si>
  <si>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</si>
  <si>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</si>
  <si>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</si>
  <si>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</si>
  <si>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</si>
  <si>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</si>
  <si>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</si>
  <si>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</si>
  <si>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</si>
  <si>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</si>
  <si>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</si>
  <si>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</si>
  <si>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</si>
  <si>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</si>
  <si>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</si>
  <si>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</si>
  <si>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</si>
  <si>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</si>
  <si>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</si>
  <si>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</si>
  <si>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</si>
  <si>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</si>
  <si>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</si>
  <si>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</si>
  <si>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</si>
  <si>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</si>
  <si>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</si>
  <si>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</si>
  <si>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</si>
  <si>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</si>
  <si>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</si>
  <si>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</si>
  <si>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</si>
  <si>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</si>
  <si>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</si>
  <si>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</si>
  <si>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</si>
  <si>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</si>
  <si>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</si>
  <si>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</si>
  <si>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</si>
  <si>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</si>
  <si>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</si>
  <si>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</si>
  <si>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</si>
  <si>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</si>
  <si>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</si>
  <si>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</si>
  <si>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</si>
  <si>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</si>
  <si>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</si>
  <si>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</si>
  <si>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</si>
  <si>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</si>
  <si>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</si>
  <si>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</si>
  <si>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</si>
  <si>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</si>
  <si>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</si>
  <si>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</si>
  <si>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</si>
  <si>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</si>
  <si>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</si>
  <si>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</si>
  <si>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</si>
  <si>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</si>
  <si>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</si>
  <si>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</si>
  <si>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</si>
  <si>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</si>
  <si>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</si>
  <si>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</si>
  <si>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</si>
  <si>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</si>
  <si>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</si>
  <si>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</si>
  <si>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</si>
  <si>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</si>
  <si>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</si>
  <si>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</si>
  <si>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</si>
  <si>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</si>
  <si>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</si>
  <si>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</si>
  <si>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</si>
  <si>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</si>
  <si>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</si>
  <si>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</si>
  <si>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</si>
  <si>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</si>
  <si>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</si>
  <si>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</si>
  <si>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</si>
  <si>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</si>
  <si>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</si>
  <si>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</si>
  <si>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</si>
  <si>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</si>
  <si>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</si>
  <si>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</si>
  <si>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</si>
  <si>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</si>
  <si>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</si>
  <si>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</si>
  <si>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</si>
  <si>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</si>
  <si>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</si>
  <si>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</si>
  <si>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</si>
  <si>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</si>
  <si>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</si>
  <si>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</si>
  <si>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</si>
  <si>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</si>
  <si>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</si>
  <si>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</si>
  <si>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</si>
  <si>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</si>
  <si>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</si>
  <si>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</si>
  <si>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</si>
  <si>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</si>
  <si>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</si>
  <si>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</si>
  <si>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</si>
  <si>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</si>
  <si>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</si>
  <si>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</si>
  <si>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</si>
  <si>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</si>
  <si>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</si>
  <si>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</si>
  <si>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</si>
  <si>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</si>
  <si>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</si>
  <si>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</si>
  <si>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</si>
  <si>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</si>
  <si>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</si>
  <si>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</si>
  <si>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</si>
  <si>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</si>
  <si>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</si>
  <si>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</si>
  <si>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</si>
  <si>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</si>
  <si>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</si>
  <si>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</si>
  <si>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</si>
  <si>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</si>
  <si>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</si>
  <si>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</si>
  <si>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</si>
  <si>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</si>
  <si>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</si>
  <si>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</si>
  <si>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</si>
  <si>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</si>
  <si>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</si>
  <si>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</si>
  <si>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</si>
  <si>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</si>
  <si>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</si>
  <si>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</si>
  <si>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</si>
  <si>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</si>
  <si>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</si>
  <si>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</si>
  <si>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</si>
  <si>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</si>
  <si>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</si>
  <si>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</si>
  <si>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</si>
  <si>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</si>
  <si>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</si>
  <si>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</si>
  <si>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</si>
  <si>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</si>
  <si>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</si>
  <si>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</si>
  <si>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</si>
  <si>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</si>
  <si>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</si>
  <si>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</si>
  <si>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</si>
  <si>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</si>
  <si>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</si>
  <si>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</si>
  <si>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</si>
  <si>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</si>
  <si>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</si>
  <si>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</si>
  <si>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</si>
  <si>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</si>
  <si>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</si>
  <si>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</si>
  <si>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</si>
  <si>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</si>
  <si>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</si>
  <si>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</si>
  <si>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</si>
  <si>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</si>
  <si>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</si>
  <si>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</si>
  <si>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</si>
  <si>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</si>
  <si>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</si>
  <si>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</si>
  <si>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</si>
  <si>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</si>
  <si>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</si>
  <si>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</si>
  <si>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</si>
  <si>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</si>
  <si>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</si>
  <si>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</si>
  <si>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</si>
  <si>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</si>
  <si>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</si>
  <si>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</si>
  <si>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</si>
  <si>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</si>
  <si>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</si>
  <si>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</si>
  <si>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</si>
  <si>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</si>
  <si>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</si>
  <si>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</si>
  <si>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</si>
  <si>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</si>
  <si>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</si>
  <si>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</si>
  <si>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</si>
  <si>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</si>
  <si>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</si>
  <si>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</si>
  <si>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</si>
  <si>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</si>
  <si>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</si>
  <si>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</si>
  <si>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</si>
  <si>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</si>
  <si>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</si>
  <si>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</si>
  <si>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</si>
  <si>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</si>
  <si>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</si>
  <si>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</si>
  <si>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</si>
  <si>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</si>
  <si>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</si>
  <si>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</si>
  <si>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</si>
  <si>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</si>
  <si>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</si>
  <si>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</si>
  <si>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</si>
  <si>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</si>
  <si>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</si>
  <si>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</si>
  <si>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</si>
  <si>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</si>
  <si>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</si>
  <si>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</si>
  <si>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</si>
  <si>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</si>
  <si>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</si>
  <si>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</si>
  <si>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</si>
  <si>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</si>
  <si>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</si>
  <si>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</si>
  <si>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</si>
  <si>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</si>
  <si>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</si>
  <si>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</si>
  <si>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</si>
  <si>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</si>
  <si>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</si>
  <si>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</si>
  <si>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</si>
  <si>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</si>
  <si>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</si>
  <si>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</si>
  <si>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</si>
  <si>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</si>
  <si>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</si>
  <si>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</si>
  <si>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</si>
  <si>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</si>
  <si>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</si>
  <si>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</si>
  <si>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</si>
  <si>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</si>
  <si>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</si>
  <si>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</si>
  <si>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</si>
  <si>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</si>
  <si>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</si>
  <si>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</si>
  <si>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</si>
  <si>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</si>
  <si>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</si>
  <si>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</si>
  <si>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</si>
  <si>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</si>
  <si>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</si>
  <si>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</si>
  <si>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</si>
  <si>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</si>
  <si>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</si>
  <si>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</si>
  <si>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</si>
  <si>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</si>
  <si>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</si>
  <si>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</si>
  <si>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</si>
  <si>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</si>
  <si>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</si>
  <si>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</si>
  <si>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</si>
  <si>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</si>
  <si>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</si>
  <si>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</si>
  <si>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</si>
  <si>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</si>
  <si>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</si>
  <si>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</si>
  <si>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</si>
  <si>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</si>
  <si>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</si>
  <si>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</si>
  <si>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</si>
  <si>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</si>
  <si>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</si>
  <si>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</si>
  <si>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</si>
  <si>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</si>
  <si>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</si>
  <si>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</si>
  <si>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</si>
  <si>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</si>
  <si>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</si>
  <si>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</si>
  <si>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</si>
  <si>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</si>
  <si>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</si>
  <si>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</si>
  <si>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</si>
  <si>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</si>
  <si>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</si>
  <si>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</si>
  <si>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</si>
  <si>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</si>
  <si>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</si>
  <si>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</si>
  <si>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</si>
  <si>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</si>
  <si>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</si>
  <si>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</si>
  <si>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</si>
  <si>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</si>
  <si>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</si>
  <si>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</si>
  <si>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</si>
  <si>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</si>
  <si>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</si>
  <si>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</si>
  <si>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</si>
  <si>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</si>
  <si>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</si>
  <si>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</si>
  <si>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</si>
  <si>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</si>
  <si>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</si>
  <si>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</si>
  <si>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</si>
  <si>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</si>
  <si>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</si>
  <si>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</si>
  <si>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</si>
  <si>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</si>
  <si>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</si>
  <si>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</si>
  <si>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</si>
  <si>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</si>
  <si>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</si>
  <si>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</si>
  <si>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</si>
  <si>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</si>
  <si>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</si>
  <si>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</si>
  <si>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</si>
  <si>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</si>
  <si>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</si>
  <si>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</si>
  <si>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</si>
  <si>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</si>
  <si>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</si>
  <si>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</si>
  <si>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</si>
  <si>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</si>
  <si>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</si>
  <si>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</si>
  <si>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</si>
  <si>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</si>
  <si>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</si>
  <si>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</si>
  <si>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</si>
  <si>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</si>
  <si>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</si>
  <si>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</si>
  <si>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</si>
  <si>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</si>
  <si>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</si>
  <si>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</si>
  <si>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</si>
  <si>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</si>
  <si>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</si>
  <si>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</si>
  <si>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</si>
  <si>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</si>
  <si>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</si>
  <si>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</si>
  <si>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</si>
  <si>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</si>
  <si>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</si>
  <si>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</si>
  <si>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</si>
  <si>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</si>
  <si>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</si>
  <si>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</si>
  <si>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</si>
  <si>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</si>
  <si>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</si>
  <si>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</si>
  <si>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</si>
  <si>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</si>
  <si>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</si>
  <si>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</si>
  <si>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</si>
  <si>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</si>
  <si>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</si>
  <si>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</si>
  <si>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</si>
  <si>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</si>
  <si>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</si>
  <si>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</si>
  <si>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</si>
  <si>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</si>
  <si>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</si>
  <si>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</si>
  <si>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</si>
  <si>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</si>
  <si>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</si>
  <si>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</si>
  <si>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</si>
  <si>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</si>
  <si>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</si>
  <si>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</si>
  <si>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</si>
  <si>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</si>
  <si>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</si>
  <si>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</si>
  <si>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</si>
  <si>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</si>
  <si>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</si>
  <si>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</si>
  <si>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</si>
  <si>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</si>
  <si>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</si>
  <si>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</si>
  <si>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</si>
  <si>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</si>
  <si>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</si>
  <si>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</si>
  <si>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</si>
  <si>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</si>
  <si>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</si>
  <si>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</si>
  <si>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</si>
  <si>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</si>
  <si>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</si>
  <si>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</si>
  <si>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</si>
  <si>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</si>
  <si>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</si>
  <si>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</si>
  <si>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</si>
  <si>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</si>
  <si>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</si>
  <si>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</si>
  <si>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</si>
  <si>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</si>
  <si>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</si>
  <si>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</si>
  <si>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</si>
  <si>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</si>
  <si>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</si>
  <si>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</si>
  <si>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</si>
  <si>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</si>
  <si>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</si>
  <si>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</si>
  <si>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</si>
  <si>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</si>
  <si>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</si>
  <si>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</si>
  <si>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</si>
  <si>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</si>
  <si>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</si>
  <si>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</si>
  <si>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</si>
  <si>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</si>
  <si>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</si>
  <si>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</si>
  <si>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</si>
  <si>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</si>
  <si>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</si>
  <si>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</si>
  <si>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</si>
  <si>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</si>
  <si>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</si>
  <si>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</si>
  <si>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</si>
  <si>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</si>
  <si>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</si>
  <si>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</si>
  <si>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</si>
  <si>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</si>
  <si>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</si>
  <si>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</si>
  <si>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</si>
  <si>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</si>
  <si>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</si>
  <si>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</si>
  <si>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</si>
  <si>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</si>
  <si>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</si>
  <si>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</si>
  <si>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</si>
  <si>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</si>
  <si>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</si>
  <si>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</si>
  <si>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</si>
  <si>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</si>
  <si>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</si>
  <si>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</si>
  <si>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</si>
  <si>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</si>
  <si>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</si>
  <si>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</si>
  <si>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</si>
  <si>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</si>
  <si>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</si>
  <si>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</si>
  <si>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</si>
  <si>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</si>
  <si>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</si>
  <si>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</si>
  <si>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</si>
  <si>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</si>
  <si>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</si>
  <si>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</si>
  <si>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</si>
  <si>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</si>
  <si>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</si>
  <si>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</si>
  <si>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</si>
  <si>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</si>
  <si>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</si>
  <si>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</si>
  <si>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</si>
  <si>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</si>
  <si>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</si>
  <si>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</si>
  <si>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</si>
  <si>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</si>
  <si>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</si>
  <si>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</si>
  <si>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</si>
  <si>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</si>
  <si>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</si>
  <si>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</si>
  <si>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</si>
  <si>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</si>
  <si>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</si>
  <si>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</si>
  <si>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</si>
  <si>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</si>
  <si>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</si>
  <si>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</si>
  <si>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</si>
  <si>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</si>
  <si>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</si>
  <si>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</si>
  <si>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</si>
  <si>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</si>
  <si>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</si>
  <si>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</si>
  <si>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</si>
  <si>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</si>
  <si>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</si>
  <si>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</si>
  <si>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</si>
  <si>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</si>
  <si>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</si>
  <si>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</si>
  <si>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</si>
  <si>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</si>
  <si>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</si>
  <si>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</si>
  <si>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</si>
  <si>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</si>
  <si>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</si>
  <si>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</si>
  <si>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</si>
  <si>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</si>
  <si>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</si>
  <si>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</si>
  <si>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</si>
  <si>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</si>
  <si>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</si>
  <si>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</si>
  <si>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</si>
  <si>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</si>
  <si>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</si>
  <si>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</si>
  <si>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</si>
  <si>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</si>
  <si>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</si>
  <si>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</si>
  <si>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</si>
  <si>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</si>
  <si>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</si>
  <si>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</si>
  <si>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</si>
  <si>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</si>
  <si>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</si>
  <si>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</si>
  <si>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</si>
  <si>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</si>
  <si>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</si>
  <si>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</si>
  <si>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</si>
  <si>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</si>
  <si>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</si>
  <si>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</si>
  <si>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</si>
  <si>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</si>
  <si>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</si>
  <si>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</si>
  <si>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</si>
  <si>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</si>
  <si>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</si>
  <si>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</si>
  <si>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</si>
  <si>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</si>
  <si>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</si>
  <si>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</si>
  <si>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</si>
  <si>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</si>
  <si>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</si>
  <si>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</si>
  <si>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</si>
  <si>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</si>
  <si>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</si>
  <si>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</si>
  <si>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</si>
  <si>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</si>
  <si>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</si>
  <si>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</si>
  <si>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</si>
  <si>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</si>
  <si>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</si>
  <si>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</si>
  <si>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</si>
  <si>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</si>
  <si>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</si>
  <si>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</si>
  <si>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</si>
  <si>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</si>
  <si>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</si>
  <si>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</si>
  <si>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</si>
  <si>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</si>
  <si>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</si>
  <si>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</si>
  <si>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</si>
  <si>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</si>
  <si>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</si>
  <si>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</si>
  <si>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</si>
  <si>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</si>
  <si>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</si>
  <si>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</si>
  <si>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</si>
  <si>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</si>
  <si>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</si>
  <si>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</si>
  <si>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</si>
  <si>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</si>
  <si>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</si>
  <si>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</si>
  <si>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</si>
  <si>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</si>
  <si>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</si>
  <si>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</si>
  <si>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</si>
  <si>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</si>
  <si>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</si>
  <si>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</si>
  <si>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</si>
  <si>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</si>
  <si>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</si>
  <si>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</si>
  <si>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</si>
  <si>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</si>
  <si>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</si>
  <si>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</si>
  <si>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</si>
  <si>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</si>
  <si>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</si>
  <si>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</si>
  <si>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</si>
  <si>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</si>
  <si>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</si>
  <si>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</si>
  <si>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</si>
  <si>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</si>
  <si>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</si>
  <si>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</si>
  <si>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</si>
  <si>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</si>
  <si>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</si>
  <si>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</si>
  <si>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</si>
  <si>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</si>
  <si>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</si>
  <si>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</si>
  <si>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</si>
  <si>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</si>
  <si>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</si>
  <si>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</si>
  <si>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</si>
  <si>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</si>
  <si>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</si>
  <si>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</si>
  <si>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</si>
  <si>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</si>
  <si>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</si>
  <si>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</si>
  <si>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</si>
  <si>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</si>
  <si>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</si>
  <si>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</si>
  <si>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</si>
  <si>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</si>
  <si>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</si>
  <si>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</si>
  <si>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</si>
  <si>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</si>
  <si>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</si>
  <si>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</si>
  <si>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</si>
  <si>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</si>
  <si>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</si>
  <si>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</si>
  <si>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</si>
  <si>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</si>
  <si>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</si>
  <si>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</si>
  <si>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</si>
  <si>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</si>
  <si>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</si>
  <si>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</si>
  <si>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</si>
  <si>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</si>
  <si>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</si>
  <si>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</si>
  <si>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</si>
  <si>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</si>
  <si>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</si>
  <si>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</si>
  <si>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</si>
  <si>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</si>
  <si>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</si>
  <si>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</si>
  <si>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</si>
  <si>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</si>
  <si>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</si>
  <si>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</si>
  <si>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</si>
  <si>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</si>
  <si>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</si>
  <si>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</si>
  <si>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</si>
  <si>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</si>
  <si>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</si>
  <si>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</si>
  <si>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</si>
  <si>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</si>
  <si>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</si>
  <si>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</si>
  <si>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</si>
  <si>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</si>
  <si>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</si>
  <si>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</si>
  <si>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</si>
  <si>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</si>
  <si>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</si>
  <si>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</si>
  <si>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</si>
  <si>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</si>
  <si>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</si>
  <si>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</si>
  <si>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</si>
  <si>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</si>
  <si>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</si>
  <si>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</si>
  <si>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</si>
  <si>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</si>
  <si>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</si>
  <si>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</si>
  <si>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</si>
  <si>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</si>
  <si>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</si>
  <si>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</si>
  <si>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</si>
  <si>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</si>
  <si>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</si>
  <si>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</si>
  <si>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</si>
  <si>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</si>
  <si>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</si>
  <si>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</si>
  <si>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</si>
  <si>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</si>
  <si>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</si>
  <si>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</si>
  <si>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</si>
  <si>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</si>
  <si>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</si>
  <si>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</si>
  <si>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</si>
  <si>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</si>
  <si>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</si>
  <si>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</si>
  <si>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</si>
  <si>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</si>
  <si>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</si>
  <si>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</si>
  <si>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</si>
  <si>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</si>
  <si>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</si>
  <si>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</si>
  <si>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</si>
  <si>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</si>
  <si>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</si>
  <si>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</si>
  <si>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</si>
  <si>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</si>
  <si>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</si>
  <si>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</si>
  <si>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</si>
  <si>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</si>
  <si>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</si>
  <si>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</si>
  <si>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</si>
  <si>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</si>
  <si>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</si>
  <si>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</si>
  <si>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</si>
  <si>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</si>
  <si>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</si>
  <si>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</si>
  <si>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</si>
  <si>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</si>
  <si>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</si>
  <si>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</si>
  <si>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</si>
  <si>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</si>
  <si>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</si>
  <si>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</si>
  <si>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</si>
  <si>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</si>
  <si>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</si>
  <si>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</si>
  <si>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</si>
  <si>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</si>
  <si>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</si>
  <si>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</si>
  <si>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</si>
  <si>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</si>
  <si>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</si>
  <si>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</si>
  <si>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</si>
  <si>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</si>
  <si>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</si>
  <si>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</si>
  <si>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</si>
  <si>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</si>
  <si>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</si>
  <si>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</si>
  <si>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</si>
  <si>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</si>
  <si>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</si>
  <si>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</si>
  <si>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</si>
  <si>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</si>
  <si>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</si>
  <si>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</si>
  <si>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</si>
  <si>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</si>
  <si>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</si>
  <si>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</si>
  <si>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</si>
  <si>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</si>
  <si>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</si>
  <si>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</si>
  <si>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</si>
  <si>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</si>
  <si>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</si>
  <si>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</si>
  <si>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</si>
  <si>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</si>
  <si>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</si>
  <si>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</si>
  <si>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</si>
  <si>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</si>
  <si>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</si>
  <si>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</si>
  <si>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</si>
  <si>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</si>
  <si>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</si>
  <si>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</si>
  <si>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</si>
  <si>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</si>
  <si>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</si>
  <si>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</si>
  <si>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</si>
  <si>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</si>
  <si>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</si>
  <si>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</si>
  <si>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</si>
  <si>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</si>
  <si>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</si>
  <si>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</si>
  <si>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</si>
  <si>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</si>
  <si>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</si>
  <si>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</si>
  <si>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</si>
  <si>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</si>
  <si>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</si>
  <si>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</si>
  <si>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</si>
  <si>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</si>
  <si>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</si>
  <si>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</si>
  <si>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</si>
  <si>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</si>
  <si>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</si>
  <si>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</si>
  <si>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</si>
  <si>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</si>
  <si>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</si>
  <si>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</si>
  <si>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</si>
  <si>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</si>
  <si>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</si>
  <si>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</si>
  <si>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</si>
  <si>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</si>
  <si>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</si>
  <si>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</si>
  <si>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</si>
  <si>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</si>
  <si>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</si>
  <si>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</si>
  <si>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</si>
  <si>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</si>
  <si>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</si>
  <si>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</si>
  <si>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</si>
  <si>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</si>
  <si>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</si>
  <si>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</si>
  <si>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</si>
  <si>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</si>
  <si>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</si>
  <si>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</si>
  <si>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</si>
  <si>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</si>
  <si>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</si>
  <si>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</si>
  <si>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</si>
  <si>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</si>
  <si>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</si>
  <si>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</si>
  <si>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</si>
  <si>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</si>
  <si>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</si>
  <si>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</si>
  <si>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</si>
  <si>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</si>
  <si>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</si>
  <si>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</si>
  <si>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</si>
  <si>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</si>
  <si>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</si>
  <si>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</si>
  <si>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</si>
  <si>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</si>
  <si>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</si>
  <si>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</si>
  <si>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</si>
  <si>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</si>
  <si>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</si>
  <si>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</si>
  <si>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</si>
  <si>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</si>
  <si>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</si>
  <si>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</si>
  <si>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</si>
  <si>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</si>
  <si>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</si>
  <si>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</si>
  <si>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</si>
  <si>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</si>
  <si>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</si>
  <si>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</si>
  <si>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</si>
  <si>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</si>
  <si>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</si>
  <si>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</si>
  <si>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</si>
  <si>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</si>
  <si>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</si>
  <si>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</si>
  <si>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</si>
  <si>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</si>
  <si>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</si>
  <si>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</si>
  <si>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</si>
  <si>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</si>
  <si>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</si>
  <si>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</si>
  <si>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</si>
  <si>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</si>
  <si>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</si>
  <si>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</si>
  <si>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</si>
  <si>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</si>
  <si>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</si>
  <si>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</si>
  <si>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</si>
  <si>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</si>
  <si>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</si>
  <si>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</si>
  <si>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</si>
  <si>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</si>
  <si>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</si>
  <si>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</si>
  <si>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</si>
  <si>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</si>
  <si>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</si>
  <si>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</si>
  <si>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</si>
  <si>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</si>
  <si>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</si>
  <si>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</si>
  <si>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</si>
  <si>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</si>
  <si>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</si>
  <si>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</si>
  <si>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</si>
  <si>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</si>
  <si>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</si>
  <si>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</si>
  <si>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</si>
  <si>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</si>
  <si>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</si>
  <si>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</si>
  <si>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</si>
  <si>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</si>
  <si>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</si>
  <si>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</si>
  <si>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</si>
  <si>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</si>
  <si>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</si>
  <si>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</si>
  <si>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</si>
  <si>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</si>
  <si>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</si>
  <si>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</si>
  <si>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</si>
  <si>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</si>
  <si>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</si>
  <si>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</si>
  <si>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</si>
  <si>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</si>
  <si>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</si>
  <si>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</si>
  <si>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</si>
  <si>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</si>
  <si>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</si>
  <si>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</si>
  <si>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</si>
  <si>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</si>
  <si>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</si>
  <si>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</si>
  <si>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</si>
  <si>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</si>
  <si>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</si>
  <si>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</si>
  <si>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</si>
  <si>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</si>
  <si>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</si>
  <si>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</si>
  <si>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</si>
  <si>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</si>
  <si>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</si>
  <si>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</si>
  <si>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</si>
  <si>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</si>
  <si>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</si>
  <si>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</si>
  <si>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</si>
  <si>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</si>
  <si>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</si>
  <si>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</si>
  <si>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</si>
  <si>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</si>
  <si>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</si>
  <si>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</si>
  <si>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</si>
  <si>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</si>
  <si>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</si>
  <si>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</si>
  <si>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</si>
  <si>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</si>
  <si>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</si>
  <si>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</si>
  <si>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</si>
  <si>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</si>
  <si>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</si>
  <si>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</si>
  <si>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</si>
  <si>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</si>
  <si>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</si>
  <si>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</si>
  <si>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</si>
  <si>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</si>
  <si>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</si>
  <si>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</si>
  <si>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</si>
  <si>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</si>
  <si>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</si>
  <si>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</si>
  <si>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</si>
  <si>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</si>
  <si>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</si>
  <si>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</si>
  <si>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</si>
  <si>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</si>
  <si>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</si>
  <si>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</si>
  <si>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</si>
  <si>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</si>
  <si>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</si>
  <si>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</si>
  <si>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</si>
  <si>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</si>
  <si>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</si>
  <si>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</si>
  <si>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</si>
  <si>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</si>
  <si>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</si>
  <si>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</si>
  <si>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</si>
  <si>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</si>
  <si>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</si>
  <si>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</si>
  <si>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</si>
  <si>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</si>
  <si>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</si>
  <si>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</si>
  <si>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</si>
  <si>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</si>
  <si>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</si>
  <si>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</si>
  <si>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</si>
  <si>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</si>
  <si>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</si>
  <si>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</si>
  <si>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</si>
  <si>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</si>
  <si>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</si>
  <si>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</si>
  <si>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</si>
  <si>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</si>
  <si>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</si>
  <si>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</si>
  <si>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</si>
  <si>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</si>
  <si>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</si>
  <si>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</si>
  <si>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</si>
  <si>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</si>
  <si>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</si>
  <si>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</si>
  <si>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</si>
  <si>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</si>
  <si>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</si>
  <si>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</si>
  <si>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</si>
  <si>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</si>
  <si>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</si>
  <si>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</si>
  <si>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</si>
  <si>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</si>
  <si>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</si>
  <si>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</si>
  <si>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</si>
  <si>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</si>
  <si>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</si>
  <si>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</si>
  <si>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</si>
  <si>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</si>
  <si>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</si>
  <si>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</si>
  <si>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</si>
  <si>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</si>
  <si>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</si>
  <si>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</si>
  <si>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</si>
  <si>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</si>
  <si>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</si>
  <si>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</si>
  <si>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</si>
  <si>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</si>
  <si>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</si>
  <si>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</si>
  <si>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</si>
  <si>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</si>
  <si>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</si>
  <si>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</si>
  <si>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</si>
  <si>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</si>
  <si>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</si>
  <si>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</si>
  <si>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</si>
  <si>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</si>
  <si>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</si>
  <si>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</si>
  <si>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</si>
  <si>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</si>
  <si>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</si>
  <si>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</si>
  <si>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</si>
  <si>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</si>
  <si>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</si>
  <si>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</si>
  <si>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</si>
  <si>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</si>
  <si>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</si>
  <si>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</si>
  <si>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</si>
  <si>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</si>
  <si>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</si>
  <si>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</si>
  <si>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</si>
  <si>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</si>
  <si>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</si>
  <si>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</si>
  <si>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</si>
  <si>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</si>
  <si>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</si>
  <si>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</si>
  <si>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</si>
  <si>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</si>
  <si>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</si>
  <si>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</si>
  <si>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</si>
  <si>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</si>
  <si>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</si>
  <si>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</si>
  <si>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</si>
  <si>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</si>
  <si>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</si>
  <si>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</si>
  <si>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</si>
  <si>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</si>
  <si>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</si>
  <si>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</si>
  <si>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</si>
  <si>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</si>
  <si>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</si>
  <si>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</si>
  <si>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</si>
  <si>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</si>
  <si>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</si>
  <si>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</si>
  <si>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</si>
  <si>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</si>
  <si>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</si>
  <si>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</si>
  <si>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</si>
  <si>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</si>
  <si>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</si>
  <si>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</si>
  <si>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</si>
  <si>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</si>
  <si>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</si>
  <si>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</si>
  <si>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</si>
  <si>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</si>
  <si>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</si>
  <si>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</si>
  <si>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</si>
  <si>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</si>
  <si>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</si>
  <si>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</si>
  <si>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</si>
  <si>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</si>
  <si>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</si>
  <si>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</si>
  <si>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</si>
  <si>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</si>
  <si>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</si>
  <si>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</si>
  <si>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</si>
  <si>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</si>
  <si>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</si>
  <si>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</si>
  <si>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</si>
  <si>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</si>
  <si>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</si>
  <si>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</si>
  <si>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</si>
  <si>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</si>
  <si>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</si>
  <si>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</si>
  <si>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</si>
  <si>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</si>
  <si>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</si>
  <si>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</si>
  <si>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</si>
  <si>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</si>
  <si>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</si>
  <si>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</si>
  <si>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</si>
  <si>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</si>
  <si>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</si>
  <si>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</si>
  <si>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</si>
  <si>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</si>
  <si>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</si>
  <si>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</si>
  <si>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</si>
  <si>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</si>
  <si>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</si>
  <si>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</si>
  <si>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</si>
  <si>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</si>
  <si>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</si>
  <si>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</si>
  <si>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</si>
  <si>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</si>
  <si>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</si>
  <si>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</si>
  <si>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</si>
  <si>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</si>
  <si>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</si>
  <si>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</si>
  <si>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</si>
  <si>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</si>
  <si>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</si>
  <si>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</si>
  <si>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</si>
  <si>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</si>
  <si>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</si>
  <si>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</si>
  <si>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</si>
  <si>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</si>
  <si>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</si>
  <si>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</si>
  <si>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</si>
  <si>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</si>
  <si>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</si>
  <si>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</si>
  <si>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</si>
  <si>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</si>
  <si>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</si>
  <si>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</si>
  <si>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</si>
  <si>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</si>
  <si>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</si>
  <si>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</si>
  <si>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</si>
  <si>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</si>
  <si>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</si>
  <si>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</si>
  <si>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</si>
  <si>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</si>
  <si>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</si>
  <si>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</si>
  <si>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</si>
  <si>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</si>
  <si>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</si>
  <si>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</si>
  <si>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</si>
  <si>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</si>
  <si>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</si>
  <si>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</si>
  <si>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</si>
  <si>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</si>
  <si>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</si>
  <si>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</si>
  <si>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</si>
  <si>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</si>
  <si>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</si>
  <si>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</si>
  <si>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</si>
  <si>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</si>
  <si>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</si>
  <si>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</si>
  <si>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</si>
  <si>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</si>
  <si>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</si>
  <si>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</si>
  <si>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</si>
  <si>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</si>
  <si>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</si>
  <si>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</si>
  <si>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</si>
  <si>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</si>
  <si>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</si>
  <si>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</si>
  <si>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</si>
  <si>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</si>
  <si>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</si>
  <si>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</si>
  <si>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</si>
  <si>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</si>
  <si>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</si>
  <si>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</si>
  <si>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</si>
  <si>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</si>
  <si>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</si>
  <si>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</si>
  <si>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</si>
  <si>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</si>
  <si>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</si>
  <si>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</si>
  <si>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</si>
  <si>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</si>
  <si>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</si>
  <si>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</si>
  <si>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</si>
  <si>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</si>
  <si>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</si>
  <si>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</si>
  <si>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</si>
  <si>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</si>
  <si>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</si>
  <si>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</si>
  <si>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</si>
  <si>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</si>
  <si>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</si>
  <si>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</si>
  <si>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</si>
  <si>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</si>
  <si>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</si>
  <si>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</si>
  <si>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</si>
  <si>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</si>
  <si>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</si>
  <si>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</si>
  <si>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</si>
  <si>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</si>
  <si>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</si>
  <si>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</si>
  <si>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</si>
  <si>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</si>
  <si>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</si>
  <si>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</si>
  <si>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</si>
  <si>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</si>
  <si>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</si>
  <si>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</si>
  <si>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</si>
  <si>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</si>
  <si>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</si>
  <si>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</si>
  <si>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</si>
  <si>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</si>
  <si>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</si>
  <si>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</si>
  <si>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</si>
  <si>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</si>
  <si>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</si>
  <si>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</si>
  <si>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</si>
  <si>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</si>
  <si>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</si>
  <si>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</si>
  <si>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</si>
  <si>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</si>
  <si>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</si>
  <si>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</si>
  <si>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</si>
  <si>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</si>
  <si>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</si>
  <si>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</si>
  <si>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</si>
  <si>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</si>
  <si>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</si>
  <si>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</si>
  <si>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</si>
  <si>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</si>
  <si>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</si>
  <si>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</si>
  <si>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</si>
  <si>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</si>
  <si>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</si>
  <si>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</si>
  <si>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</si>
  <si>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</si>
  <si>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</si>
  <si>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</si>
  <si>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</si>
  <si>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</si>
  <si>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</si>
  <si>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</si>
  <si>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</si>
  <si>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</si>
  <si>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</si>
  <si>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</si>
  <si>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</si>
  <si>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</si>
  <si>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</si>
  <si>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</si>
  <si>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</si>
  <si>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</si>
  <si>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</si>
  <si>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</si>
  <si>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</si>
  <si>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</si>
  <si>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</si>
  <si>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</si>
  <si>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</si>
  <si>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</si>
  <si>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</si>
  <si>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</si>
  <si>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</si>
  <si>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</si>
  <si>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</si>
  <si>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</si>
  <si>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</si>
  <si>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</si>
  <si>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</si>
  <si>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</si>
  <si>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</si>
  <si>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</si>
  <si>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</si>
  <si>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</si>
  <si>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</si>
  <si>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</si>
  <si>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</si>
  <si>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</si>
  <si>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</si>
  <si>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</si>
  <si>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</si>
  <si>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</si>
  <si>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</si>
  <si>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</si>
  <si>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</si>
  <si>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</si>
  <si>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</si>
  <si>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</si>
  <si>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</si>
  <si>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</si>
  <si>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</si>
  <si>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</si>
  <si>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</si>
  <si>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</si>
  <si>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</si>
  <si>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</si>
  <si>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</si>
  <si>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</si>
  <si>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</si>
  <si>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</si>
  <si>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</si>
  <si>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</si>
  <si>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</si>
  <si>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</si>
  <si>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</si>
  <si>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</si>
  <si>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</si>
  <si>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</si>
  <si>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</si>
  <si>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</si>
  <si>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</si>
  <si>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</si>
  <si>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</si>
  <si>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</si>
  <si>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</si>
  <si>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</si>
  <si>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</si>
  <si>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</si>
  <si>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</si>
  <si>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</si>
  <si>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</si>
  <si>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</si>
  <si>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</si>
  <si>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</si>
  <si>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</si>
  <si>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</si>
  <si>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</si>
  <si>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</si>
  <si>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</si>
  <si>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</si>
  <si>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</si>
  <si>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</si>
  <si>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</si>
  <si>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</si>
  <si>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</si>
  <si>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</si>
  <si>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</si>
  <si>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</si>
  <si>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</si>
  <si>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</si>
  <si>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</si>
  <si>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</si>
  <si>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</si>
  <si>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</si>
  <si>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</si>
  <si>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</si>
  <si>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</si>
  <si>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</si>
  <si>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</si>
  <si>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</si>
  <si>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</si>
  <si>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</si>
  <si>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</si>
  <si>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</si>
  <si>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</si>
  <si>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</si>
  <si>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</si>
  <si>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</si>
  <si>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</si>
  <si>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</si>
  <si>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</si>
  <si>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</si>
  <si>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</si>
  <si>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</si>
  <si>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</si>
  <si>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</si>
  <si>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</si>
  <si>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</si>
  <si>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</si>
  <si>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</si>
  <si>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</si>
  <si>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</si>
  <si>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</si>
  <si>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</si>
  <si>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</si>
  <si>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</si>
  <si>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</si>
  <si>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</si>
  <si>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</si>
  <si>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</si>
  <si>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</si>
  <si>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</si>
  <si>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</si>
  <si>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</si>
  <si>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</si>
  <si>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</si>
  <si>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</si>
  <si>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</si>
  <si>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</si>
  <si>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</si>
  <si>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</si>
  <si>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</si>
  <si>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</si>
  <si>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</si>
  <si>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</si>
  <si>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</si>
  <si>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</si>
  <si>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</si>
  <si>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</si>
  <si>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</si>
  <si>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</si>
  <si>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</si>
  <si>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</si>
  <si>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</si>
  <si>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</si>
  <si>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</si>
  <si>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</si>
  <si>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</si>
  <si>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</si>
  <si>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</si>
  <si>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</si>
  <si>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</si>
  <si>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</si>
  <si>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</si>
  <si>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</si>
  <si>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</si>
  <si>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</si>
  <si>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</si>
  <si>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</si>
  <si>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</si>
  <si>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</si>
  <si>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</si>
  <si>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</si>
  <si>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</si>
  <si>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</si>
  <si>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</si>
  <si>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</si>
  <si>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</si>
  <si>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</si>
  <si>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</si>
  <si>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</si>
  <si>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</si>
  <si>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</si>
  <si>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</si>
  <si>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</si>
  <si>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</si>
  <si>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</si>
  <si>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</si>
  <si>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</si>
  <si>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</si>
  <si>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</si>
  <si>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</si>
  <si>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</si>
  <si>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</si>
  <si>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</si>
  <si>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</si>
  <si>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</si>
  <si>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</si>
  <si>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</si>
  <si>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</si>
  <si>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</si>
  <si>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</si>
  <si>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</si>
  <si>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</si>
  <si>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</si>
  <si>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</si>
  <si>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</si>
  <si>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</si>
  <si>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</si>
  <si>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</si>
  <si>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</si>
  <si>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</si>
  <si>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</si>
  <si>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</si>
  <si>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</si>
  <si>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</si>
  <si>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</si>
  <si>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</si>
  <si>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</si>
  <si>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</si>
  <si>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</si>
  <si>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</si>
  <si>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</si>
  <si>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</si>
  <si>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</si>
  <si>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</si>
  <si>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</si>
  <si>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</si>
  <si>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</si>
  <si>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</si>
  <si>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</si>
  <si>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</si>
  <si>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</si>
  <si>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</si>
  <si>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</si>
  <si>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</si>
  <si>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</si>
  <si>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</si>
  <si>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</si>
  <si>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</si>
  <si>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</si>
  <si>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</si>
  <si>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</si>
  <si>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</si>
  <si>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</si>
  <si>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</si>
  <si>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</si>
  <si>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</si>
  <si>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</si>
  <si>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</si>
  <si>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</si>
  <si>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</si>
  <si>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</si>
  <si>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</si>
  <si>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</si>
  <si>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</si>
  <si>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</si>
  <si>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</si>
  <si>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</si>
  <si>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</si>
  <si>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</si>
  <si>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</si>
  <si>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</si>
  <si>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</si>
  <si>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</si>
  <si>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</si>
  <si>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</si>
  <si>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</si>
  <si>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</si>
  <si>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</si>
  <si>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</si>
  <si>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</si>
  <si>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</si>
  <si>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</si>
  <si>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</si>
  <si>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</si>
  <si>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</si>
  <si>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</si>
  <si>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</si>
  <si>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</si>
  <si>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</si>
  <si>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</si>
  <si>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</si>
  <si>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</si>
  <si>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</si>
  <si>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</si>
  <si>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</si>
  <si>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</si>
  <si>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</si>
  <si>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</si>
  <si>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</si>
  <si>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</si>
  <si>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</si>
  <si>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</si>
  <si>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</si>
  <si>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</si>
  <si>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</si>
  <si>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</si>
  <si>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</si>
  <si>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</si>
  <si>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</si>
  <si>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</si>
  <si>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</si>
  <si>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</si>
  <si>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</si>
  <si>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</si>
  <si>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</si>
  <si>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</si>
  <si>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</si>
  <si>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</si>
  <si>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</si>
  <si>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</si>
  <si>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</si>
  <si>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</si>
  <si>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</si>
  <si>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</si>
  <si>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</si>
  <si>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</si>
  <si>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</si>
  <si>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</si>
  <si>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</si>
  <si>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</si>
  <si>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</si>
  <si>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</si>
  <si>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</si>
  <si>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</si>
  <si>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</si>
  <si>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</si>
  <si>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</si>
  <si>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</si>
  <si>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</si>
  <si>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</si>
  <si>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</si>
  <si>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</si>
  <si>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</si>
  <si>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</si>
  <si>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</si>
  <si>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</si>
  <si>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</si>
  <si>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</si>
  <si>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</si>
  <si>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</si>
  <si>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</si>
  <si>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</si>
  <si>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</si>
  <si>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</si>
  <si>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</si>
  <si>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</si>
  <si>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</si>
  <si>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</si>
  <si>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</si>
  <si>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</si>
  <si>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</si>
  <si>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</si>
  <si>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</si>
  <si>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</si>
  <si>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</si>
  <si>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</si>
  <si>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</si>
  <si>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</si>
  <si>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</si>
  <si>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</si>
  <si>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</si>
  <si>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</si>
  <si>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</si>
  <si>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</si>
  <si>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</si>
  <si>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</si>
  <si>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</si>
  <si>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</si>
  <si>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</si>
  <si>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</si>
  <si>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</si>
  <si>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</si>
  <si>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</si>
  <si>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</si>
  <si>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</si>
  <si>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</si>
  <si>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</si>
  <si>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</si>
  <si>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</si>
  <si>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</si>
  <si>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</si>
  <si>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</si>
  <si>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</si>
  <si>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</si>
  <si>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</si>
  <si>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</si>
  <si>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</si>
  <si>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</si>
  <si>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</si>
  <si>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</si>
  <si>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</si>
  <si>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</si>
  <si>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</si>
  <si>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</si>
  <si>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</si>
  <si>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</si>
  <si>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</si>
  <si>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</si>
  <si>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</si>
  <si>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</si>
  <si>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</si>
  <si>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</si>
  <si>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</si>
  <si>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</si>
  <si>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</si>
  <si>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</si>
  <si>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</si>
  <si>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</si>
  <si>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</si>
  <si>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</si>
  <si>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</si>
  <si>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</si>
  <si>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</si>
  <si>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</si>
  <si>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</si>
  <si>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</si>
  <si>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</si>
  <si>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</si>
  <si>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</si>
  <si>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</si>
  <si>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</si>
  <si>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</si>
  <si>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</si>
  <si>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</si>
  <si>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</si>
  <si>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</si>
  <si>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</si>
  <si>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</si>
  <si>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</si>
  <si>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</si>
  <si>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</si>
  <si>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</si>
  <si>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</si>
  <si>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</si>
  <si>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</si>
  <si>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</si>
  <si>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</si>
  <si>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</si>
  <si>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</si>
  <si>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</si>
  <si>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</si>
  <si>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</si>
  <si>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</si>
  <si>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</si>
  <si>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</si>
  <si>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</si>
  <si>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</si>
  <si>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</si>
  <si>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</si>
  <si>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</si>
  <si>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</si>
  <si>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</si>
  <si>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</si>
  <si>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</si>
  <si>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</si>
  <si>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</si>
  <si>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</si>
  <si>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</si>
  <si>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</si>
  <si>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</si>
  <si>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</si>
  <si>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</si>
  <si>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</si>
  <si>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</si>
  <si>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</si>
  <si>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</si>
  <si>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</si>
  <si>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</si>
  <si>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</si>
  <si>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</si>
  <si>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</si>
  <si>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</si>
  <si>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</si>
  <si>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</si>
  <si>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</si>
  <si>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</si>
  <si>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</si>
  <si>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</si>
  <si>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</si>
  <si>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</si>
  <si>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</si>
  <si>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</si>
  <si>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</si>
  <si>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</si>
  <si>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</si>
  <si>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</si>
  <si>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</si>
  <si>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</si>
  <si>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</si>
  <si>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</si>
  <si>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</si>
  <si>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</si>
  <si>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</si>
  <si>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</si>
  <si>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</si>
  <si>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</si>
  <si>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</si>
  <si>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</si>
  <si>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</si>
  <si>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</si>
  <si>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</si>
  <si>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</si>
  <si>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</si>
  <si>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</si>
  <si>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</si>
  <si>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</si>
  <si>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</si>
  <si>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</si>
  <si>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</si>
  <si>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</si>
  <si>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</si>
  <si>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</si>
  <si>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</si>
  <si>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</si>
  <si>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</si>
  <si>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</si>
  <si>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</si>
  <si>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</si>
  <si>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</si>
  <si>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</si>
  <si>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</si>
  <si>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</si>
  <si>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</si>
  <si>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</si>
  <si>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</si>
  <si>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</si>
  <si>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</si>
  <si>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</si>
  <si>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</si>
  <si>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</si>
  <si>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</si>
  <si>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</si>
  <si>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</si>
  <si>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</si>
  <si>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</si>
  <si>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</si>
  <si>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</si>
  <si>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</si>
  <si>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</si>
  <si>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</si>
  <si>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</si>
  <si>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</si>
  <si>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</si>
  <si>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</si>
  <si>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</si>
  <si>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</si>
  <si>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</si>
  <si>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</si>
  <si>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</si>
  <si>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</si>
  <si>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</si>
  <si>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</si>
  <si>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</si>
  <si>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</si>
  <si>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</si>
  <si>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</si>
  <si>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</si>
  <si>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</si>
  <si>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</si>
  <si>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</si>
  <si>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</si>
  <si>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</si>
  <si>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</si>
  <si>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</si>
  <si>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</si>
  <si>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</si>
  <si>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</si>
  <si>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</si>
  <si>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</si>
  <si>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</si>
  <si>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</si>
  <si>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</si>
  <si>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</si>
  <si>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</si>
  <si>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</si>
  <si>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</si>
  <si>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</si>
  <si>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</si>
  <si>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</si>
  <si>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</si>
  <si>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</si>
  <si>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</si>
  <si>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</si>
  <si>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</si>
  <si>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</si>
  <si>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</si>
  <si>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</si>
  <si>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</si>
  <si>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</si>
  <si>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</si>
  <si>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</si>
  <si>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</si>
  <si>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</si>
  <si>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</si>
  <si>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</si>
  <si>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</si>
  <si>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</si>
  <si>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</si>
  <si>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</si>
  <si>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</si>
  <si>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</si>
  <si>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</si>
  <si>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</si>
  <si>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</si>
  <si>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</si>
  <si>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</si>
  <si>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</si>
  <si>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</si>
  <si>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</si>
  <si>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</si>
  <si>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</si>
  <si>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</si>
  <si>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</si>
  <si>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</si>
  <si>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</si>
  <si>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</si>
  <si>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</si>
  <si>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</si>
  <si>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</si>
  <si>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</si>
  <si>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</si>
  <si>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</si>
  <si>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</si>
  <si>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</si>
  <si>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</si>
  <si>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</si>
  <si>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</si>
  <si>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</si>
  <si>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</si>
  <si>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</si>
  <si>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</si>
  <si>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</si>
  <si>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</si>
  <si>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</si>
  <si>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</si>
  <si>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</si>
  <si>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</si>
  <si>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</si>
  <si>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</si>
  <si>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</si>
  <si>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</si>
  <si>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</si>
  <si>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</si>
  <si>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</si>
  <si>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</si>
  <si>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</si>
  <si>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</si>
  <si>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</si>
  <si>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</si>
  <si>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</si>
  <si>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</si>
  <si>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</si>
  <si>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</si>
  <si>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</si>
  <si>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</si>
  <si>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</si>
  <si>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</si>
  <si>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</si>
  <si>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</si>
  <si>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</si>
  <si>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</si>
  <si>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</si>
  <si>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</si>
  <si>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</si>
  <si>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</si>
  <si>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</si>
  <si>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</si>
  <si>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</si>
  <si>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</si>
  <si>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</si>
  <si>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</si>
  <si>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</si>
  <si>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</si>
  <si>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</si>
  <si>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</si>
  <si>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</si>
  <si>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</si>
  <si>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</si>
  <si>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</si>
  <si>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</si>
  <si>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</si>
  <si>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</si>
  <si>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</si>
  <si>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</si>
  <si>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</si>
  <si>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</si>
  <si>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</si>
  <si>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</si>
  <si>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</si>
  <si>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</si>
  <si>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</si>
  <si>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</si>
  <si>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</si>
  <si>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</si>
  <si>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</si>
  <si>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</si>
  <si>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</si>
  <si>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</si>
  <si>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</si>
  <si>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</si>
  <si>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</si>
  <si>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</si>
  <si>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</si>
  <si>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</si>
  <si>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</si>
  <si>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</si>
  <si>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</si>
  <si>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</si>
  <si>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</si>
  <si>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</si>
  <si>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</si>
  <si>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</si>
  <si>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</si>
  <si>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</si>
  <si>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</si>
  <si>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</si>
  <si>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</si>
  <si>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</si>
  <si>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</si>
  <si>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</si>
  <si>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</si>
  <si>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</si>
  <si>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</si>
  <si>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</si>
  <si>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</si>
  <si>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</si>
  <si>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</si>
  <si>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</si>
  <si>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</si>
  <si>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</si>
  <si>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</si>
  <si>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</si>
  <si>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</si>
  <si>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</si>
  <si>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</si>
  <si>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</si>
  <si>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</si>
  <si>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</si>
  <si>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</si>
  <si>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</si>
  <si>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</si>
  <si>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</si>
  <si>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</si>
  <si>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</si>
  <si>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</si>
  <si>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</si>
  <si>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</si>
  <si>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</si>
  <si>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</si>
  <si>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</si>
  <si>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</si>
  <si>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</si>
  <si>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</si>
  <si>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</si>
  <si>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</si>
  <si>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</si>
  <si>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</si>
  <si>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</si>
  <si>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</si>
  <si>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</si>
  <si>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</si>
  <si>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</si>
  <si>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</si>
  <si>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</si>
  <si>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</si>
  <si>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</si>
  <si>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</si>
  <si>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</si>
  <si>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</si>
  <si>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</si>
  <si>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</si>
  <si>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</si>
  <si>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</si>
  <si>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</si>
  <si>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</si>
  <si>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</si>
  <si>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</si>
  <si>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</si>
  <si>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</si>
  <si>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</si>
  <si>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</si>
  <si>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</si>
  <si>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</si>
  <si>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</si>
  <si>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</si>
  <si>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</si>
  <si>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</si>
  <si>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</si>
  <si>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</si>
  <si>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</si>
  <si>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</si>
  <si>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</si>
  <si>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</si>
  <si>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</si>
  <si>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</si>
  <si>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</si>
  <si>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</si>
  <si>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</si>
  <si>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</si>
  <si>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</si>
  <si>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</si>
  <si>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</si>
  <si>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</si>
  <si>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</si>
  <si>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</si>
  <si>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</si>
  <si>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</si>
  <si>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</si>
  <si>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</si>
  <si>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</si>
  <si>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</si>
  <si>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</si>
  <si>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</si>
  <si>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</si>
  <si>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</si>
  <si>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</si>
  <si>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</si>
  <si>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</si>
  <si>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</si>
  <si>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</si>
  <si>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</si>
  <si>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</si>
  <si>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</si>
  <si>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</si>
  <si>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</si>
  <si>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</si>
  <si>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</si>
  <si>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</si>
  <si>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</si>
  <si>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</si>
  <si>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</si>
  <si>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</si>
  <si>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</si>
  <si>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</si>
  <si>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</si>
  <si>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</si>
  <si>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</si>
  <si>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</si>
  <si>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</si>
  <si>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</si>
  <si>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</si>
  <si>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</si>
  <si>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</si>
  <si>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</si>
  <si>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</si>
  <si>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</si>
  <si>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</si>
  <si>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</si>
  <si>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</si>
  <si>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</si>
  <si>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</si>
  <si>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</si>
  <si>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</si>
  <si>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</si>
  <si>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</si>
  <si>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</si>
  <si>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</si>
  <si>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</si>
  <si>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</si>
  <si>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</si>
  <si>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</si>
  <si>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</si>
  <si>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</si>
  <si>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</si>
  <si>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</si>
  <si>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</si>
  <si>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</si>
  <si>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</si>
  <si>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</si>
  <si>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</si>
  <si>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</si>
  <si>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</si>
  <si>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</si>
  <si>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</si>
  <si>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</si>
  <si>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</si>
  <si>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</si>
  <si>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</si>
  <si>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</si>
  <si>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</si>
  <si>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</si>
  <si>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</si>
  <si>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</si>
  <si>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</si>
  <si>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</si>
  <si>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</si>
  <si>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</si>
  <si>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</si>
  <si>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</si>
  <si>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</si>
  <si>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</si>
  <si>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</si>
  <si>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</si>
  <si>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</si>
  <si>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</si>
  <si>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</si>
  <si>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</si>
  <si>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</si>
  <si>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</si>
  <si>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</si>
  <si>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</si>
  <si>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</si>
  <si>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</si>
  <si>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</si>
  <si>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</si>
  <si>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</si>
  <si>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</si>
  <si>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</si>
  <si>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</si>
  <si>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</si>
  <si>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</si>
  <si>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</si>
  <si>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</si>
  <si>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</si>
  <si>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</si>
  <si>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</si>
  <si>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</si>
  <si>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</si>
  <si>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</si>
  <si>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</si>
  <si>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</si>
  <si>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</si>
  <si>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</si>
  <si>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</si>
  <si>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</si>
  <si>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</si>
  <si>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</si>
  <si>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</si>
  <si>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</si>
  <si>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</si>
  <si>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</si>
  <si>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</si>
  <si>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</si>
  <si>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</si>
  <si>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</si>
  <si>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</si>
  <si>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</si>
  <si>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</si>
  <si>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</si>
  <si>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</si>
  <si>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</si>
  <si>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</si>
  <si>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</si>
  <si>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</si>
  <si>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</si>
  <si>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</si>
  <si>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</si>
  <si>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</si>
  <si>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</si>
  <si>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</si>
  <si>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</si>
  <si>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</si>
  <si>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</si>
  <si>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</si>
  <si>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</si>
  <si>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</si>
  <si>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</si>
  <si>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</si>
  <si>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</si>
  <si>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</si>
  <si>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</si>
  <si>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</si>
  <si>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</si>
  <si>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</si>
  <si>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</si>
  <si>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</si>
  <si>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</si>
  <si>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</si>
  <si>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</si>
  <si>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</si>
  <si>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</si>
  <si>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</si>
  <si>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</si>
  <si>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</si>
  <si>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</si>
  <si>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</si>
  <si>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</si>
  <si>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</si>
  <si>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</si>
  <si>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</si>
  <si>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</si>
  <si>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</si>
  <si>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</si>
  <si>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</si>
  <si>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</si>
  <si>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</si>
  <si>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</si>
  <si>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</si>
  <si>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</si>
  <si>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</si>
  <si>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</si>
  <si>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</si>
  <si>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</si>
  <si>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</si>
  <si>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</si>
  <si>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</si>
  <si>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</si>
  <si>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</si>
  <si>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</si>
  <si>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</si>
  <si>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</si>
  <si>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</si>
  <si>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</si>
  <si>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</si>
  <si>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</si>
  <si>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</si>
  <si>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</si>
  <si>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</si>
  <si>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</si>
  <si>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</si>
  <si>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</si>
  <si>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</si>
  <si>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</si>
  <si>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</si>
  <si>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</si>
  <si>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</si>
  <si>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</si>
  <si>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</si>
  <si>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</si>
  <si>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</si>
  <si>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</si>
  <si>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</si>
  <si>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</si>
  <si>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</si>
  <si>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</si>
  <si>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</si>
  <si>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</si>
  <si>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</si>
  <si>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</si>
  <si>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</si>
  <si>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</si>
  <si>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</si>
  <si>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</si>
  <si>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</si>
  <si>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</si>
  <si>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</si>
  <si>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</si>
  <si>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</si>
  <si>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</si>
  <si>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</si>
  <si>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</si>
  <si>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</si>
  <si>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</si>
  <si>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</si>
  <si>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</si>
  <si>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</si>
  <si>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</si>
  <si>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</si>
  <si>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</si>
  <si>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</si>
  <si>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</si>
  <si>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</si>
  <si>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</si>
  <si>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</si>
  <si>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</si>
  <si>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</si>
  <si>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</si>
  <si>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</si>
  <si>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</si>
  <si>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</si>
  <si>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</si>
  <si>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</si>
  <si>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</si>
  <si>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</si>
  <si>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</si>
  <si>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</si>
  <si>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</si>
  <si>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</si>
  <si>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</si>
  <si>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</si>
  <si>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</si>
  <si>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</si>
  <si>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</si>
  <si>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</si>
  <si>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</si>
  <si>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</si>
  <si>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</si>
  <si>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</si>
  <si>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</si>
  <si>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</si>
  <si>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</si>
  <si>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</si>
  <si>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</si>
  <si>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</si>
  <si>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</si>
  <si>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</si>
  <si>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</si>
  <si>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</si>
  <si>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</si>
  <si>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</si>
  <si>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</si>
  <si>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</si>
  <si>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</si>
  <si>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</si>
  <si>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</si>
  <si>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</si>
  <si>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</si>
  <si>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</si>
  <si>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</si>
  <si>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</si>
  <si>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</si>
  <si>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</si>
  <si>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</si>
  <si>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</si>
  <si>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</si>
  <si>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</si>
  <si>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</si>
  <si>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</si>
  <si>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</si>
  <si>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</si>
  <si>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</si>
  <si>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</si>
  <si>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</si>
  <si>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</si>
  <si>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</si>
  <si>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</si>
  <si>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</si>
  <si>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</si>
  <si>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</si>
  <si>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</si>
  <si>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</si>
  <si>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</si>
  <si>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</si>
  <si>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</si>
  <si>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</si>
  <si>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</si>
  <si>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</si>
  <si>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</si>
  <si>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</si>
  <si>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</si>
  <si>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</si>
  <si>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</si>
  <si>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</si>
  <si>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</si>
  <si>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</si>
  <si>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</si>
  <si>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</si>
  <si>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</si>
  <si>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</si>
  <si>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</si>
  <si>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</si>
  <si>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</si>
  <si>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</si>
  <si>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</si>
  <si>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</si>
  <si>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</si>
  <si>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</si>
  <si>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</si>
  <si>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</si>
  <si>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</si>
  <si>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</si>
  <si>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</si>
  <si>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</si>
  <si>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</si>
  <si>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</si>
  <si>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</si>
  <si>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</si>
  <si>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</si>
  <si>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</si>
  <si>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</si>
  <si>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</si>
  <si>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</si>
  <si>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</si>
  <si>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</si>
  <si>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</si>
  <si>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</si>
  <si>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</si>
  <si>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</si>
  <si>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</si>
  <si>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</si>
  <si>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</si>
  <si>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</si>
  <si>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</si>
  <si>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</si>
  <si>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</si>
  <si>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</si>
  <si>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</si>
  <si>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</si>
  <si>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</si>
  <si>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</si>
  <si>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</si>
  <si>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</si>
  <si>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</si>
  <si>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</si>
  <si>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</si>
  <si>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</si>
  <si>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</si>
  <si>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</si>
  <si>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</si>
  <si>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</si>
  <si>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</si>
  <si>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</si>
  <si>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</si>
  <si>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</si>
  <si>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</si>
  <si>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</si>
  <si>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</si>
  <si>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</si>
  <si>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</si>
  <si>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</si>
  <si>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</si>
  <si>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</si>
  <si>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</si>
  <si>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</si>
  <si>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</si>
  <si>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</si>
  <si>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</si>
  <si>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</si>
  <si>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</si>
  <si>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</si>
  <si>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</si>
  <si>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</si>
  <si>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</si>
  <si>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</si>
  <si>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</si>
  <si>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</si>
  <si>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</si>
  <si>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</si>
  <si>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</si>
  <si>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</si>
  <si>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</si>
  <si>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</si>
  <si>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</si>
  <si>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</si>
  <si>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</si>
  <si>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</si>
  <si>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</si>
  <si>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</si>
  <si>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</si>
  <si>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</si>
  <si>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</si>
  <si>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</si>
  <si>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</si>
  <si>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</si>
  <si>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</si>
  <si>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</si>
  <si>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</si>
  <si>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</si>
  <si>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</si>
  <si>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</si>
  <si>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</si>
  <si>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</si>
  <si>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</si>
  <si>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</si>
  <si>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</si>
  <si>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</si>
  <si>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</si>
  <si>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</si>
  <si>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</si>
  <si>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</si>
  <si>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</si>
  <si>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</si>
  <si>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</si>
  <si>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</si>
  <si>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</si>
  <si>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</si>
  <si>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</si>
  <si>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</si>
  <si>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</si>
  <si>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</si>
  <si>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</si>
  <si>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</si>
  <si>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</si>
  <si>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</si>
  <si>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</si>
  <si>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</si>
  <si>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</si>
  <si>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</si>
  <si>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</si>
  <si>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</si>
  <si>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</si>
  <si>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</si>
  <si>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</si>
  <si>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</si>
  <si>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</si>
  <si>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</si>
  <si>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</si>
  <si>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</si>
  <si>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</si>
  <si>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</si>
  <si>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</si>
  <si>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</si>
  <si>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</si>
  <si>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</si>
  <si>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</si>
  <si>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</si>
  <si>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</si>
  <si>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</si>
  <si>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</si>
  <si>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</si>
  <si>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</si>
  <si>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</si>
  <si>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</si>
  <si>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</si>
  <si>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</si>
  <si>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</si>
  <si>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</si>
  <si>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</si>
  <si>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</si>
  <si>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</si>
  <si>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</si>
  <si>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</si>
  <si>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</si>
  <si>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</si>
  <si>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</si>
  <si>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</si>
  <si>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</si>
  <si>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</si>
  <si>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</si>
  <si>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</si>
  <si>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</si>
  <si>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</si>
  <si>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</si>
  <si>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</si>
  <si>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</si>
  <si>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</si>
  <si>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</si>
  <si>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</si>
  <si>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</si>
  <si>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</si>
  <si>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</si>
  <si>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</si>
  <si>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</si>
  <si>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</si>
  <si>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</si>
  <si>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</si>
  <si>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</si>
  <si>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</si>
  <si>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</si>
  <si>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</si>
  <si>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</si>
  <si>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</si>
  <si>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</si>
  <si>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</si>
  <si>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</si>
  <si>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</si>
  <si>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</si>
  <si>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</si>
  <si>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</si>
  <si>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</si>
  <si>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</si>
  <si>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</si>
  <si>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</si>
  <si>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</si>
  <si>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</si>
  <si>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</si>
  <si>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</si>
  <si>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</si>
  <si>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</si>
  <si>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</si>
  <si>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</si>
  <si>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</si>
  <si>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</si>
  <si>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</si>
  <si>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</si>
  <si>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</si>
  <si>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</si>
  <si>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</si>
  <si>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</si>
  <si>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</si>
  <si>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</si>
  <si>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</si>
  <si>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</si>
  <si>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</si>
  <si>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</si>
  <si>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</si>
  <si>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</si>
  <si>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</si>
  <si>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</si>
  <si>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</si>
  <si>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</si>
  <si>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</si>
  <si>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</si>
  <si>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</si>
  <si>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</si>
  <si>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</si>
  <si>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</si>
  <si>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</si>
  <si>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</si>
  <si>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</si>
  <si>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</si>
  <si>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</si>
  <si>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</si>
  <si>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</si>
  <si>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</si>
  <si>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</si>
  <si>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</si>
  <si>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</si>
  <si>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</si>
  <si>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</si>
  <si>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</si>
  <si>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</si>
  <si>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</si>
  <si>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</si>
  <si>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</si>
  <si>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</si>
  <si>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</si>
  <si>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</si>
  <si>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</si>
  <si>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</si>
  <si>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</si>
  <si>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</si>
  <si>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</si>
  <si>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</si>
  <si>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</si>
  <si>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</si>
  <si>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</si>
  <si>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</si>
  <si>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</si>
  <si>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</si>
  <si>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</si>
  <si>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</si>
  <si>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</si>
  <si>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</si>
  <si>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</si>
  <si>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</si>
  <si>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</si>
  <si>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</si>
  <si>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</si>
  <si>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</si>
  <si>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</si>
  <si>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</si>
  <si>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</si>
  <si>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</si>
  <si>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</si>
  <si>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</si>
  <si>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</si>
  <si>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</si>
  <si>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</si>
  <si>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</si>
  <si>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</si>
  <si>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</si>
  <si>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</si>
  <si>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</si>
  <si>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</si>
  <si>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</si>
  <si>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</si>
  <si>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</si>
  <si>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</si>
  <si>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</si>
  <si>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</si>
  <si>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</si>
  <si>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</si>
  <si>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</si>
  <si>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</si>
  <si>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</si>
  <si>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</si>
  <si>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</si>
  <si>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</si>
  <si>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</si>
  <si>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</si>
  <si>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</si>
  <si>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</si>
  <si>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</si>
  <si>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</si>
  <si>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</si>
  <si>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</si>
  <si>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</si>
  <si>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</si>
  <si>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</si>
  <si>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</si>
  <si>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</si>
  <si>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</si>
  <si>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</si>
  <si>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</si>
  <si>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</si>
  <si>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</si>
  <si>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</si>
  <si>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</si>
  <si>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</si>
  <si>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</si>
  <si>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</si>
  <si>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</si>
  <si>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</si>
  <si>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</si>
  <si>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</si>
  <si>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</si>
  <si>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</si>
  <si>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</si>
  <si>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</si>
  <si>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</si>
  <si>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</si>
  <si>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</si>
  <si>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</si>
  <si>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</si>
  <si>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</si>
  <si>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</si>
  <si>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</si>
  <si>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</si>
  <si>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</si>
  <si>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</si>
  <si>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</si>
  <si>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</si>
  <si>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</si>
  <si>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</si>
  <si>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</si>
  <si>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</si>
  <si>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</si>
  <si>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</si>
  <si>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</si>
  <si>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</si>
  <si>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</si>
  <si>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</si>
  <si>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</si>
  <si>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</si>
  <si>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</si>
  <si>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</si>
  <si>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</si>
  <si>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</si>
  <si>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</si>
  <si>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</si>
  <si>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</si>
  <si>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</si>
  <si>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</si>
  <si>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</si>
  <si>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</si>
  <si>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</si>
  <si>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</si>
  <si>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</si>
  <si>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</si>
  <si>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</si>
  <si>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</si>
  <si>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</si>
  <si>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</si>
  <si>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</si>
  <si>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</si>
  <si>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</si>
  <si>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</si>
  <si>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</si>
  <si>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</si>
  <si>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</si>
  <si>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</si>
  <si>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</si>
  <si>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</si>
  <si>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</si>
  <si>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</si>
  <si>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</si>
  <si>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</si>
  <si>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</si>
  <si>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</si>
  <si>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</si>
  <si>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</si>
  <si>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</si>
  <si>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</si>
  <si>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</si>
  <si>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</si>
  <si>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</si>
  <si>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</si>
  <si>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</si>
  <si>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</si>
  <si>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</si>
  <si>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</si>
  <si>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</si>
  <si>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</si>
  <si>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</si>
  <si>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</si>
  <si>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</si>
  <si>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</si>
  <si>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</si>
  <si>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</si>
  <si>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</si>
  <si>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</si>
  <si>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</si>
  <si>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</si>
  <si>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</si>
  <si>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</si>
  <si>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</si>
  <si>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</si>
  <si>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</si>
  <si>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</si>
  <si>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</si>
  <si>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</si>
  <si>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</si>
  <si>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</si>
  <si>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</si>
  <si>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</si>
  <si>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</si>
  <si>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</si>
  <si>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</si>
  <si>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</si>
  <si>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</si>
  <si>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</si>
  <si>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</si>
  <si>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</si>
  <si>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</si>
  <si>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</si>
  <si>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</si>
  <si>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</si>
  <si>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</si>
  <si>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</si>
  <si>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</si>
  <si>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</si>
  <si>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</si>
  <si>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</si>
  <si>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</si>
  <si>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</si>
  <si>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</si>
  <si>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</si>
  <si>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</si>
  <si>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</si>
  <si>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</si>
  <si>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</si>
  <si>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</si>
  <si>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</si>
  <si>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</si>
  <si>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</si>
  <si>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</si>
  <si>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</si>
  <si>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</si>
  <si>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</si>
  <si>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</si>
  <si>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</si>
  <si>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</si>
  <si>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</si>
  <si>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</si>
  <si>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</si>
  <si>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</si>
  <si>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</si>
  <si>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</si>
  <si>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</si>
  <si>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</si>
  <si>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</si>
  <si>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</si>
  <si>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</si>
  <si>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</si>
  <si>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</si>
  <si>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</si>
  <si>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</si>
  <si>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</si>
  <si>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</si>
  <si>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</si>
  <si>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</si>
  <si>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</si>
  <si>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</si>
  <si>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</si>
  <si>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</si>
  <si>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</si>
  <si>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</si>
  <si>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</si>
  <si>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</si>
  <si>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</si>
  <si>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</si>
  <si>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</si>
  <si>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</si>
  <si>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</si>
  <si>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</si>
  <si>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</si>
  <si>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</si>
  <si>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</si>
  <si>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</si>
  <si>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</si>
  <si>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</si>
  <si>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</si>
  <si>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</si>
  <si>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</si>
  <si>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</si>
  <si>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</si>
  <si>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</si>
  <si>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</si>
  <si>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</si>
  <si>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</si>
  <si>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</si>
  <si>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</si>
  <si>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</si>
  <si>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</si>
  <si>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</si>
  <si>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</si>
  <si>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</si>
  <si>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</si>
  <si>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</si>
  <si>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</si>
  <si>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</si>
  <si>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</si>
  <si>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</si>
  <si>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</si>
  <si>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</si>
  <si>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</si>
  <si>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</si>
  <si>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</si>
  <si>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</si>
  <si>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</si>
  <si>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</si>
  <si>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</si>
  <si>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</si>
  <si>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</si>
  <si>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</si>
  <si>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</si>
  <si>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</si>
  <si>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</si>
  <si>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</si>
  <si>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</si>
  <si>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</si>
  <si>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</si>
  <si>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</si>
  <si>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</si>
  <si>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</si>
  <si>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</si>
  <si>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</si>
  <si>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</si>
  <si>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</si>
  <si>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</si>
  <si>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</si>
  <si>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</si>
  <si>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</si>
  <si>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</si>
  <si>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</si>
  <si>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</si>
  <si>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</si>
  <si>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</si>
  <si>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</si>
  <si>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</si>
  <si>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</si>
  <si>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</si>
  <si>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</si>
  <si>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</si>
  <si>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</si>
  <si>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</si>
  <si>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</si>
  <si>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</si>
  <si>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</si>
  <si>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</si>
  <si>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</si>
  <si>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</si>
  <si>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</si>
  <si>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</si>
  <si>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</si>
  <si>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</si>
  <si>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</si>
  <si>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</si>
  <si>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</si>
  <si>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</si>
  <si>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</si>
  <si>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</si>
  <si>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</si>
  <si>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</si>
  <si>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</si>
  <si>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</si>
  <si>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</si>
  <si>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</si>
  <si>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</si>
  <si>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</si>
  <si>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</si>
  <si>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</si>
  <si>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</si>
  <si>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</si>
  <si>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</si>
  <si>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</si>
  <si>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</si>
  <si>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</si>
  <si>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</si>
  <si>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</si>
  <si>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</si>
  <si>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</si>
  <si>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</si>
  <si>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</si>
  <si>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</si>
  <si>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</si>
  <si>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</si>
  <si>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</si>
  <si>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</si>
  <si>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</si>
  <si>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</si>
  <si>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</si>
  <si>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</si>
  <si>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</si>
  <si>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</si>
  <si>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</si>
  <si>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</si>
  <si>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</si>
  <si>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</si>
  <si>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</si>
  <si>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</si>
  <si>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</si>
  <si>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</si>
  <si>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</si>
  <si>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</si>
  <si>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</si>
  <si>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</si>
  <si>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</si>
  <si>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</si>
  <si>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</si>
  <si>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</si>
  <si>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</si>
  <si>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</si>
  <si>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</si>
  <si>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</si>
  <si>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</si>
  <si>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</si>
  <si>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</si>
  <si>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</si>
  <si>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</si>
  <si>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</si>
  <si>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</si>
  <si>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</si>
  <si>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</si>
  <si>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</si>
  <si>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</si>
  <si>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</si>
  <si>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</si>
  <si>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</si>
  <si>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</si>
  <si>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</si>
  <si>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</si>
  <si>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</si>
  <si>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</si>
  <si>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</si>
  <si>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</si>
  <si>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</si>
  <si>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</si>
  <si>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</si>
  <si>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</si>
  <si>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</si>
  <si>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</si>
  <si>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</si>
  <si>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</si>
  <si>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</si>
  <si>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</si>
  <si>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</si>
  <si>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</si>
  <si>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</si>
  <si>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</si>
  <si>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</si>
  <si>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</si>
  <si>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</si>
  <si>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</si>
  <si>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</si>
  <si>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</si>
  <si>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</si>
  <si>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</si>
  <si>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</si>
  <si>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</si>
  <si>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</si>
  <si>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</si>
  <si>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</si>
  <si>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</si>
  <si>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</si>
  <si>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</si>
  <si>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</si>
  <si>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</si>
  <si>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</si>
  <si>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</si>
  <si>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</si>
  <si>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</si>
  <si>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</si>
  <si>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</si>
  <si>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</si>
  <si>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</si>
  <si>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</si>
  <si>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</si>
  <si>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</si>
  <si>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</si>
  <si>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</si>
  <si>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</si>
  <si>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</si>
  <si>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</si>
  <si>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</si>
  <si>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</si>
  <si>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</si>
  <si>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</si>
  <si>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</si>
  <si>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</si>
  <si>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</si>
  <si>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</si>
  <si>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</si>
  <si>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</si>
  <si>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</si>
  <si>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</si>
  <si>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</si>
  <si>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</si>
  <si>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</si>
  <si>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</si>
  <si>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</si>
  <si>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</si>
  <si>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</si>
  <si>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</si>
  <si>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</si>
  <si>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</si>
  <si>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</si>
  <si>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</si>
  <si>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</si>
  <si>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</si>
  <si>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</si>
  <si>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</si>
  <si>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</si>
  <si>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</si>
  <si>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</si>
  <si>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</si>
  <si>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</si>
  <si>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</si>
  <si>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</si>
  <si>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</si>
  <si>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</si>
  <si>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</si>
  <si>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</si>
  <si>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</si>
  <si>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</si>
  <si>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</si>
  <si>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</si>
  <si>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</si>
  <si>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</si>
  <si>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</si>
  <si>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</si>
  <si>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</si>
  <si>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</si>
  <si>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</si>
  <si>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</si>
  <si>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</si>
  <si>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</si>
  <si>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</si>
  <si>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</si>
  <si>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</si>
  <si>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</si>
  <si>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</si>
  <si>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</si>
  <si>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</si>
  <si>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</si>
  <si>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</si>
  <si>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</si>
  <si>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</si>
  <si>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</si>
  <si>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</si>
  <si>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</si>
  <si>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</si>
  <si>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</si>
  <si>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</si>
  <si>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</si>
  <si>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</si>
  <si>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</si>
  <si>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</si>
  <si>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</si>
  <si>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</si>
  <si>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</si>
  <si>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</si>
  <si>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</si>
  <si>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</si>
  <si>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</si>
  <si>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</si>
  <si>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</si>
  <si>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</si>
  <si>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</si>
  <si>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</si>
  <si>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</si>
  <si>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</si>
  <si>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</si>
  <si>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</si>
  <si>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</si>
  <si>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</si>
  <si>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</si>
  <si>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</si>
  <si>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</si>
  <si>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</si>
  <si>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</si>
  <si>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</si>
  <si>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</si>
  <si>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</si>
  <si>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</si>
  <si>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</si>
  <si>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</si>
  <si>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</si>
  <si>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</si>
  <si>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</si>
  <si>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</si>
  <si>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</si>
  <si>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</si>
  <si>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</si>
  <si>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</si>
  <si>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</si>
  <si>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</si>
  <si>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</si>
  <si>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</si>
  <si>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</si>
  <si>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</si>
  <si>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</si>
  <si>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</si>
  <si>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</si>
  <si>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</si>
  <si>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</si>
  <si>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</si>
  <si>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</si>
  <si>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</si>
  <si>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</si>
  <si>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</si>
  <si>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</si>
  <si>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</si>
  <si>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</si>
  <si>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</si>
  <si>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</si>
  <si>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</si>
  <si>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</si>
  <si>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</si>
  <si>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</si>
  <si>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</si>
  <si>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</si>
  <si>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</si>
  <si>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</si>
  <si>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</si>
  <si>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</si>
  <si>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</si>
  <si>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</si>
  <si>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</si>
  <si>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</si>
  <si>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</si>
  <si>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</si>
  <si>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</si>
  <si>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</si>
  <si>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</si>
  <si>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</si>
  <si>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</si>
  <si>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</si>
  <si>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</si>
  <si>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</si>
  <si>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</si>
  <si>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</si>
  <si>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</si>
  <si>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</si>
  <si>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</si>
  <si>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</si>
  <si>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</si>
  <si>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</si>
  <si>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</si>
  <si>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</si>
  <si>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</si>
  <si>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</si>
  <si>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</si>
  <si>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</si>
  <si>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</si>
  <si>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</si>
  <si>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</si>
  <si>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</si>
  <si>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</si>
  <si>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</si>
  <si>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</si>
  <si>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</si>
  <si>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</si>
  <si>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</si>
  <si>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</si>
  <si>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</si>
  <si>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</si>
  <si>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</si>
  <si>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</si>
  <si>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</si>
  <si>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</si>
  <si>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</si>
  <si>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</si>
  <si>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</si>
  <si>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</si>
  <si>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</si>
  <si>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</si>
  <si>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</si>
  <si>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</si>
  <si>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</si>
  <si>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</si>
  <si>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</si>
  <si>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</si>
  <si>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</si>
  <si>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</si>
  <si>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</si>
  <si>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</si>
  <si>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</si>
  <si>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</si>
  <si>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</si>
  <si>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</si>
  <si>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</si>
  <si>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</si>
  <si>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</si>
  <si>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</si>
  <si>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</si>
  <si>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</si>
  <si>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</si>
  <si>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</si>
  <si>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</si>
  <si>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</si>
  <si>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</si>
  <si>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</si>
  <si>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</si>
  <si>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</si>
  <si>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</si>
  <si>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</si>
  <si>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</si>
  <si>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</si>
  <si>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</si>
  <si>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</si>
  <si>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</si>
  <si>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</si>
  <si>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</si>
  <si>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</si>
  <si>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</si>
  <si>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</si>
  <si>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</si>
  <si>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</si>
  <si>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</si>
  <si>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</si>
  <si>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</si>
  <si>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</si>
  <si>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</si>
  <si>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</si>
  <si>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</si>
  <si>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</si>
  <si>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</si>
  <si>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</si>
  <si>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</si>
  <si>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</si>
  <si>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</si>
  <si>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</si>
  <si>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</si>
  <si>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</si>
  <si>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</si>
  <si>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</si>
  <si>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</si>
  <si>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</si>
  <si>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</si>
  <si>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</si>
  <si>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</si>
  <si>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</si>
  <si>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</si>
  <si>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</si>
  <si>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</si>
  <si>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</si>
  <si>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</si>
  <si>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</si>
  <si>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</si>
  <si>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</si>
  <si>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</si>
  <si>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</si>
  <si>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</si>
  <si>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</si>
  <si>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</si>
  <si>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</si>
  <si>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</si>
  <si>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</si>
  <si>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</si>
  <si>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</si>
  <si>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</si>
  <si>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</si>
  <si>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</si>
  <si>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</si>
  <si>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</si>
  <si>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</si>
  <si>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</si>
  <si>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</si>
  <si>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</si>
  <si>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</si>
  <si>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</si>
  <si>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</si>
  <si>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</si>
  <si>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</si>
  <si>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</si>
  <si>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</si>
  <si>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</si>
  <si>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</si>
  <si>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</si>
  <si>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</si>
  <si>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</si>
  <si>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</si>
  <si>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</si>
  <si>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</si>
  <si>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</si>
  <si>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</si>
  <si>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</si>
  <si>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</si>
  <si>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</si>
  <si>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</si>
  <si>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</si>
  <si>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</si>
  <si>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</si>
  <si>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</si>
  <si>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</si>
  <si>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</si>
  <si>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</si>
  <si>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</si>
  <si>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</si>
  <si>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</si>
  <si>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</si>
  <si>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</si>
  <si>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</si>
  <si>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</si>
  <si>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</si>
  <si>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</si>
  <si>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</si>
  <si>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</si>
  <si>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</si>
  <si>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</si>
  <si>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</si>
  <si>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</si>
  <si>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</si>
  <si>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</si>
  <si>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</si>
  <si>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</si>
  <si>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</si>
  <si>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</si>
  <si>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</si>
  <si>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</si>
  <si>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</si>
  <si>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</si>
  <si>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</si>
  <si>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</si>
  <si>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</si>
  <si>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</si>
  <si>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</si>
  <si>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</si>
  <si>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</si>
  <si>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</si>
  <si>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</si>
  <si>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</si>
  <si>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</si>
  <si>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</si>
  <si>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</si>
  <si>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</si>
  <si>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</si>
  <si>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</si>
  <si>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</si>
  <si>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</si>
  <si>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</si>
  <si>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</si>
  <si>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</si>
  <si>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</si>
  <si>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</si>
  <si>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</si>
  <si>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</si>
  <si>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</si>
  <si>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</si>
  <si>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</si>
  <si>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</si>
  <si>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</si>
  <si>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</si>
  <si>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</si>
  <si>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</si>
  <si>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</si>
  <si>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</si>
  <si>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</si>
  <si>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</si>
  <si>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</si>
  <si>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</si>
  <si>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</si>
  <si>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</si>
  <si>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</si>
  <si>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</si>
  <si>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</si>
  <si>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</si>
  <si>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</si>
  <si>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</si>
  <si>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</si>
  <si>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</si>
  <si>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</si>
  <si>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</si>
  <si>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</si>
  <si>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</si>
  <si>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</si>
  <si>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</si>
  <si>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</si>
  <si>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</si>
  <si>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</si>
  <si>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</si>
  <si>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</si>
  <si>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</si>
  <si>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</si>
  <si>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</si>
  <si>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</si>
  <si>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</si>
  <si>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</si>
  <si>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</si>
  <si>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</si>
  <si>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</si>
  <si>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</si>
  <si>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</si>
  <si>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</si>
  <si>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</si>
  <si>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</si>
  <si>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</si>
  <si>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</si>
  <si>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</si>
  <si>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</si>
  <si>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</si>
  <si>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</si>
  <si>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</si>
  <si>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</si>
  <si>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</si>
  <si>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</si>
  <si>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</si>
  <si>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</si>
  <si>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</si>
  <si>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</si>
  <si>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</si>
  <si>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</si>
  <si>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</si>
  <si>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</si>
  <si>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</si>
  <si>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</si>
  <si>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</si>
  <si>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</si>
  <si>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</si>
  <si>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</si>
  <si>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</si>
  <si>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</si>
  <si>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</si>
  <si>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</si>
  <si>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</si>
  <si>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</si>
  <si>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</si>
  <si>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</si>
  <si>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</si>
  <si>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</si>
  <si>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</si>
  <si>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</si>
  <si>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</si>
  <si>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</si>
  <si>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</si>
  <si>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</si>
  <si>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</si>
  <si>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</si>
  <si>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</si>
  <si>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</si>
  <si>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</si>
  <si>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</si>
  <si>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</si>
  <si>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</si>
  <si>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</si>
  <si>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</si>
  <si>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</si>
  <si>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</si>
  <si>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</si>
  <si>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</si>
  <si>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</si>
  <si>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</si>
  <si>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</si>
  <si>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</si>
  <si>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</si>
  <si>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</si>
  <si>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</si>
  <si>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</si>
  <si>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</si>
  <si>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</si>
  <si>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</si>
  <si>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</si>
  <si>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</si>
  <si>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</si>
  <si>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</si>
  <si>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</si>
  <si>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</si>
  <si>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</si>
  <si>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</si>
  <si>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</si>
  <si>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</si>
  <si>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</si>
  <si>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</si>
  <si>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</si>
  <si>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</si>
  <si>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</si>
  <si>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</si>
  <si>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</si>
  <si>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</si>
  <si>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</si>
  <si>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</si>
  <si>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</si>
  <si>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</si>
  <si>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</si>
  <si>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</si>
  <si>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</si>
  <si>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</si>
  <si>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</si>
  <si>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</si>
  <si>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</si>
  <si>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</si>
  <si>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</si>
  <si>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</si>
  <si>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</si>
  <si>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</si>
  <si>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</si>
  <si>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</si>
  <si>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</si>
  <si>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</si>
  <si>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</si>
  <si>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</si>
  <si>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</si>
  <si>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</si>
  <si>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</si>
  <si>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</si>
  <si>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</si>
  <si>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</si>
  <si>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</si>
  <si>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</si>
  <si>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</si>
  <si>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</si>
  <si>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</si>
  <si>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</si>
  <si>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</si>
  <si>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</si>
  <si>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</si>
  <si>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</si>
  <si>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</si>
  <si>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</si>
  <si>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</si>
  <si>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</si>
  <si>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</si>
  <si>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</si>
  <si>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</si>
  <si>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</si>
  <si>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</si>
  <si>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</si>
  <si>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</si>
  <si>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</si>
  <si>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</si>
  <si>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</si>
  <si>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</si>
  <si>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</si>
  <si>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</si>
  <si>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</si>
  <si>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</si>
  <si>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</si>
  <si>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</si>
  <si>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</si>
  <si>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</si>
  <si>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</si>
  <si>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</si>
  <si>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</si>
  <si>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</si>
  <si>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</si>
  <si>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</si>
  <si>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</si>
  <si>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</si>
  <si>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</si>
  <si>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</si>
  <si>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</si>
  <si>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</si>
  <si>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</si>
  <si>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</si>
  <si>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</si>
  <si>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</si>
  <si>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</si>
  <si>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</si>
  <si>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</si>
  <si>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</si>
  <si>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</si>
  <si>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</si>
  <si>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</si>
  <si>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</si>
  <si>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</si>
  <si>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</si>
  <si>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</si>
  <si>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</si>
  <si>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</si>
  <si>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</si>
  <si>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</si>
  <si>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</si>
  <si>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</si>
  <si>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</si>
  <si>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</si>
  <si>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</si>
  <si>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</si>
  <si>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</si>
  <si>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</si>
  <si>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</si>
  <si>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</si>
  <si>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</si>
  <si>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</si>
  <si>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</si>
  <si>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</si>
  <si>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</si>
  <si>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</si>
  <si>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</si>
  <si>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</si>
  <si>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</si>
  <si>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</si>
  <si>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</si>
  <si>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</si>
  <si>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</si>
  <si>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</si>
  <si>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</si>
  <si>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</si>
  <si>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</si>
  <si>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</si>
  <si>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</si>
  <si>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</si>
  <si>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</si>
  <si>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</si>
  <si>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</si>
  <si>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</si>
  <si>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</si>
  <si>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</si>
  <si>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</si>
  <si>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</si>
  <si>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</si>
  <si>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</si>
  <si>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</si>
  <si>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</si>
  <si>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</si>
  <si>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</si>
  <si>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</si>
  <si>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</si>
  <si>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</si>
  <si>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</si>
  <si>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</si>
  <si>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</si>
  <si>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</si>
  <si>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</si>
  <si>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</si>
  <si>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</si>
  <si>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</si>
  <si>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</si>
  <si>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</si>
  <si>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</si>
  <si>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</si>
  <si>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</si>
  <si>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</si>
  <si>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</si>
  <si>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</si>
  <si>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</si>
  <si>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</si>
  <si>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</si>
  <si>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</si>
  <si>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</si>
  <si>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</si>
  <si>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</si>
  <si>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</si>
  <si>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</si>
  <si>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</si>
  <si>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</si>
  <si>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</si>
  <si>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</si>
  <si>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</si>
  <si>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</si>
  <si>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</si>
  <si>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</si>
  <si>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</si>
  <si>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</si>
  <si>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</si>
  <si>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</si>
  <si>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</si>
  <si>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</si>
  <si>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</si>
  <si>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</si>
  <si>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</si>
  <si>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</si>
  <si>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</si>
  <si>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</si>
  <si>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</si>
  <si>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</si>
  <si>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</si>
  <si>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</si>
  <si>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</si>
  <si>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</si>
  <si>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</si>
  <si>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</si>
  <si>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</si>
  <si>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</si>
  <si>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</si>
  <si>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</si>
  <si>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</si>
  <si>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</si>
  <si>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</si>
  <si>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</si>
  <si>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</si>
  <si>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</si>
  <si>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</si>
  <si>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</si>
  <si>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</si>
  <si>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</si>
  <si>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</si>
  <si>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</si>
  <si>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</si>
  <si>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</si>
  <si>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</si>
  <si>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</si>
  <si>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</si>
  <si>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</si>
  <si>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</si>
  <si>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</si>
  <si>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</si>
  <si>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</si>
  <si>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</si>
  <si>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</si>
  <si>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</si>
  <si>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</si>
  <si>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</si>
  <si>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</si>
  <si>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</si>
  <si>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</si>
  <si>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</si>
  <si>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</si>
  <si>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</si>
  <si>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</si>
  <si>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</si>
  <si>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</si>
  <si>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</si>
  <si>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</si>
  <si>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</si>
  <si>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</si>
  <si>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</si>
  <si>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</si>
  <si>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</si>
  <si>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</si>
  <si>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</si>
  <si>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</si>
  <si>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</si>
  <si>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</si>
  <si>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</si>
  <si>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</si>
  <si>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</si>
  <si>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</si>
  <si>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</si>
  <si>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</si>
  <si>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</si>
  <si>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</si>
  <si>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</si>
  <si>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</si>
  <si>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</si>
  <si>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</si>
  <si>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</si>
  <si>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</si>
  <si>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</si>
  <si>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</si>
  <si>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</si>
  <si>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</si>
  <si>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</si>
  <si>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</si>
  <si>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</si>
  <si>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</si>
  <si>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</si>
  <si>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</si>
  <si>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</si>
  <si>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</si>
  <si>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</si>
  <si>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</si>
  <si>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</si>
  <si>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</si>
  <si>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</si>
  <si>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</si>
  <si>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</si>
  <si>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</si>
  <si>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</si>
  <si>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</si>
  <si>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</si>
  <si>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</si>
  <si>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</si>
  <si>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</si>
  <si>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</si>
  <si>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</si>
  <si>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</si>
  <si>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</si>
  <si>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</si>
  <si>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</si>
  <si>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</si>
  <si>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</si>
  <si>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</si>
  <si>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</si>
  <si>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</si>
  <si>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</si>
  <si>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</si>
  <si>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</si>
  <si>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</si>
  <si>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</si>
  <si>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</si>
  <si>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</si>
  <si>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</si>
  <si>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</si>
  <si>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</si>
  <si>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</si>
  <si>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</si>
  <si>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</si>
  <si>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</si>
  <si>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</si>
  <si>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</si>
  <si>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</si>
  <si>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</si>
  <si>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</si>
  <si>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</si>
  <si>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</si>
  <si>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</si>
  <si>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</si>
  <si>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</si>
  <si>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</si>
  <si>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</si>
  <si>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</si>
  <si>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</si>
  <si>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</si>
  <si>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</si>
  <si>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</si>
  <si>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</si>
  <si>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</si>
  <si>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</si>
  <si>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</si>
  <si>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</si>
  <si>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</si>
  <si>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</si>
  <si>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</si>
  <si>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</si>
  <si>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</si>
  <si>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</si>
  <si>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</si>
  <si>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</si>
  <si>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</si>
  <si>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</si>
  <si>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</si>
  <si>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</si>
  <si>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</si>
  <si>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</si>
  <si>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</si>
  <si>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</si>
  <si>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</si>
  <si>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</si>
  <si>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</si>
  <si>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</si>
  <si>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</si>
  <si>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</si>
  <si>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</si>
  <si>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</si>
  <si>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</si>
  <si>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</si>
  <si>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</si>
  <si>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</si>
  <si>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</si>
  <si>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</si>
  <si>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</si>
  <si>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</si>
  <si>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</si>
  <si>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</si>
  <si>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</si>
  <si>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</si>
  <si>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</si>
  <si>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</si>
  <si>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</si>
  <si>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</si>
  <si>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</si>
  <si>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</si>
  <si>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</si>
  <si>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</si>
  <si>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</si>
  <si>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</si>
  <si>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</si>
  <si>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</si>
  <si>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</si>
  <si>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</si>
  <si>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</si>
  <si>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</si>
  <si>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</si>
  <si>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</si>
  <si>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</si>
  <si>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</si>
  <si>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</si>
  <si>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</si>
  <si>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</si>
  <si>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</si>
  <si>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</si>
  <si>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</si>
  <si>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</si>
  <si>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</si>
  <si>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</si>
  <si>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</si>
  <si>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</si>
  <si>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</si>
  <si>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</si>
  <si>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</si>
  <si>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</si>
  <si>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</si>
  <si>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</si>
  <si>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</si>
  <si>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</si>
  <si>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</si>
  <si>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</si>
  <si>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</si>
  <si>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</si>
  <si>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</si>
  <si>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</si>
  <si>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</si>
  <si>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</si>
  <si>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</si>
  <si>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</si>
  <si>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</si>
  <si>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</si>
  <si>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</si>
  <si>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</si>
  <si>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</si>
  <si>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</si>
  <si>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</si>
  <si>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</si>
  <si>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</si>
  <si>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</si>
  <si>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</si>
  <si>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</si>
  <si>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</si>
  <si>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</si>
  <si>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</si>
  <si>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</si>
  <si>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</si>
  <si>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</si>
  <si>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</si>
  <si>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</si>
  <si>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</si>
  <si>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</si>
  <si>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</si>
  <si>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</si>
  <si>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</si>
  <si>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</si>
  <si>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</si>
  <si>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</si>
  <si>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</si>
  <si>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</si>
  <si>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</si>
  <si>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</si>
  <si>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</si>
  <si>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</si>
  <si>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</si>
  <si>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</si>
  <si>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</si>
  <si>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</si>
  <si>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</si>
  <si>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</si>
  <si>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</si>
  <si>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</si>
  <si>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</si>
  <si>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</si>
  <si>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</si>
  <si>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</si>
  <si>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</si>
  <si>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</si>
  <si>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</si>
  <si>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</si>
  <si>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</si>
  <si>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</si>
  <si>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</si>
  <si>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</si>
  <si>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</si>
  <si>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</si>
  <si>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</si>
  <si>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</si>
  <si>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</si>
  <si>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</si>
  <si>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</si>
  <si>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</si>
  <si>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</si>
  <si>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</si>
  <si>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</si>
  <si>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</si>
  <si>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</si>
  <si>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</si>
  <si>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</si>
  <si>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</si>
  <si>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</si>
  <si>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</si>
  <si>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</si>
  <si>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</si>
  <si>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</si>
  <si>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</si>
  <si>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</si>
  <si>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</si>
  <si>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</si>
  <si>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</si>
  <si>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</si>
  <si>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</si>
  <si>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</si>
  <si>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</si>
  <si>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</si>
  <si>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</si>
  <si>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</si>
  <si>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</si>
  <si>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</si>
  <si>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</si>
  <si>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</si>
  <si>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</si>
  <si>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</si>
  <si>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</si>
  <si>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</si>
  <si>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</si>
  <si>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</si>
  <si>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</si>
  <si>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</si>
  <si>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</si>
  <si>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</si>
  <si>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</si>
  <si>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</si>
  <si>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</si>
  <si>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</si>
  <si>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</si>
  <si>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</si>
  <si>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</si>
  <si>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</si>
  <si>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</si>
  <si>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</si>
  <si>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</si>
  <si>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</si>
  <si>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</si>
  <si>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</si>
  <si>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</si>
  <si>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</si>
  <si>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</si>
  <si>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</si>
  <si>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</si>
  <si>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</si>
  <si>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</si>
  <si>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</si>
  <si>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</si>
  <si>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</si>
  <si>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</si>
  <si>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</si>
  <si>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</si>
  <si>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</si>
  <si>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</si>
  <si>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</si>
  <si>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</si>
  <si>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</si>
  <si>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</si>
  <si>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</si>
  <si>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</si>
  <si>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</si>
  <si>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</si>
  <si>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</si>
  <si>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</si>
  <si>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</si>
  <si>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</si>
  <si>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</si>
  <si>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</si>
  <si>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</si>
  <si>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</si>
  <si>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</si>
  <si>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</si>
  <si>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</si>
  <si>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</si>
  <si>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</si>
  <si>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</si>
  <si>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</si>
  <si>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</si>
  <si>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</si>
  <si>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</si>
  <si>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</si>
  <si>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</si>
  <si>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</si>
  <si>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</si>
  <si>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</si>
  <si>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</si>
  <si>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</si>
  <si>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</si>
  <si>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</si>
  <si>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</si>
  <si>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</si>
  <si>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</si>
  <si>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</si>
  <si>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</si>
  <si>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</si>
  <si>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</si>
  <si>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</si>
  <si>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</si>
  <si>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</si>
  <si>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</si>
  <si>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</si>
  <si>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</si>
  <si>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</si>
  <si>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</si>
  <si>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</si>
  <si>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</si>
  <si>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</si>
  <si>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</si>
  <si>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</si>
  <si>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</si>
  <si>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</si>
  <si>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</si>
  <si>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</si>
  <si>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</si>
  <si>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</si>
  <si>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</si>
  <si>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</si>
  <si>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</si>
  <si>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</si>
  <si>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</si>
  <si>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</si>
  <si>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</si>
  <si>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</si>
  <si>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</si>
  <si>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</si>
  <si>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</si>
  <si>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</si>
  <si>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</si>
  <si>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</si>
  <si>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</si>
  <si>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</si>
  <si>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</si>
  <si>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</si>
  <si>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</si>
  <si>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</si>
  <si>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</si>
  <si>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</si>
  <si>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</si>
  <si>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</si>
  <si>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</si>
  <si>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</si>
  <si>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</si>
  <si>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</si>
  <si>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</si>
  <si>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</si>
  <si>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</si>
  <si>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</si>
  <si>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</si>
  <si>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</si>
  <si>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</si>
  <si>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</si>
  <si>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</si>
  <si>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</si>
  <si>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</si>
  <si>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</si>
  <si>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</si>
  <si>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</si>
  <si>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</si>
  <si>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</si>
  <si>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</si>
  <si>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</si>
  <si>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</si>
  <si>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</si>
  <si>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</si>
  <si>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</si>
  <si>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</si>
  <si>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</si>
  <si>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</si>
  <si>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</si>
  <si>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</si>
  <si>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</si>
  <si>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</si>
  <si>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</si>
  <si>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</si>
  <si>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</si>
  <si>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</si>
  <si>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</si>
  <si>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</si>
  <si>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</si>
  <si>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</si>
  <si>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</si>
  <si>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</si>
  <si>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</si>
  <si>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</si>
  <si>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</si>
  <si>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</si>
  <si>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</si>
  <si>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</si>
  <si>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</si>
  <si>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</si>
  <si>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</si>
  <si>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</si>
  <si>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</si>
  <si>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</si>
  <si>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</si>
  <si>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</si>
  <si>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</si>
  <si>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</si>
  <si>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</si>
  <si>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</si>
  <si>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</si>
  <si>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</si>
  <si>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</si>
  <si>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</si>
  <si>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</si>
  <si>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</si>
  <si>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</si>
  <si>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</si>
  <si>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</si>
  <si>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</si>
  <si>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</si>
  <si>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</si>
  <si>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</si>
  <si>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</si>
  <si>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</si>
  <si>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</si>
  <si>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</si>
  <si>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</si>
  <si>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</si>
  <si>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</si>
  <si>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</si>
  <si>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</si>
  <si>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</si>
  <si>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</si>
  <si>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</si>
  <si>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</si>
  <si>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</si>
  <si>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</si>
  <si>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</si>
  <si>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</si>
  <si>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</si>
  <si>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</si>
  <si>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</si>
  <si>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</si>
  <si>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</si>
  <si>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</si>
  <si>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</si>
  <si>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</si>
  <si>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</si>
  <si>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</si>
  <si>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</si>
  <si>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</si>
  <si>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</si>
  <si>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</si>
  <si>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</si>
  <si>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</si>
  <si>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</si>
  <si>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</si>
  <si>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</si>
  <si>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</si>
  <si>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</si>
  <si>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</si>
  <si>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</si>
  <si>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</si>
  <si>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</si>
  <si>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</si>
  <si>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</si>
  <si>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</si>
  <si>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</si>
  <si>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</si>
  <si>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</si>
  <si>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</si>
  <si>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</si>
  <si>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</si>
  <si>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</si>
  <si>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</si>
  <si>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</si>
  <si>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</si>
  <si>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</si>
  <si>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</si>
  <si>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</si>
  <si>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</si>
  <si>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</si>
  <si>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</si>
  <si>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</si>
  <si>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</si>
  <si>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</si>
  <si>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</si>
  <si>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</si>
  <si>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</si>
  <si>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</si>
  <si>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</si>
  <si>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</si>
  <si>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</si>
  <si>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</si>
  <si>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</si>
  <si>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</si>
  <si>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</si>
  <si>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</si>
  <si>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</si>
  <si>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</si>
  <si>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</si>
  <si>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</si>
  <si>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</si>
  <si>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</si>
  <si>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</si>
  <si>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</si>
  <si>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</si>
  <si>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</si>
  <si>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</si>
  <si>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</si>
  <si>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</si>
  <si>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</si>
  <si>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</si>
  <si>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</si>
  <si>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</si>
  <si>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</si>
  <si>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</si>
  <si>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</si>
  <si>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</si>
  <si>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</si>
  <si>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</si>
  <si>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</si>
  <si>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</si>
  <si>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</si>
  <si>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</si>
  <si>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</si>
  <si>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</si>
  <si>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</si>
  <si>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</si>
  <si>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</si>
  <si>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</si>
  <si>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</si>
  <si>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</si>
  <si>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</si>
  <si>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</si>
  <si>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</si>
  <si>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</si>
  <si>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</si>
  <si>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</si>
  <si>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</si>
  <si>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</si>
  <si>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</si>
  <si>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</si>
  <si>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</si>
  <si>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</si>
  <si>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</si>
  <si>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</si>
  <si>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</si>
  <si>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</si>
  <si>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</si>
  <si>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</si>
  <si>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</si>
  <si>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</si>
  <si>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</si>
  <si>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</si>
  <si>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</si>
  <si>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</si>
  <si>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</si>
  <si>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</si>
  <si>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</si>
  <si>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</si>
  <si>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</si>
  <si>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</si>
  <si>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</si>
  <si>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</si>
  <si>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</si>
  <si>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</si>
  <si>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</si>
  <si>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</si>
  <si>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</si>
  <si>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</si>
  <si>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</si>
  <si>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</si>
  <si>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</si>
  <si>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</si>
  <si>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</si>
  <si>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</si>
  <si>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</si>
  <si>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</si>
  <si>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</si>
  <si>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</si>
  <si>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</si>
  <si>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</si>
  <si>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</si>
  <si>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</si>
  <si>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</si>
  <si>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</si>
  <si>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</si>
  <si>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</si>
  <si>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</si>
  <si>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</si>
  <si>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</si>
  <si>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</si>
  <si>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</si>
  <si>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</si>
  <si>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</si>
  <si>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</si>
  <si>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</si>
  <si>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</si>
  <si>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</si>
  <si>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</si>
  <si>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</si>
  <si>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</si>
  <si>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</si>
  <si>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</si>
  <si>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</si>
  <si>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</si>
  <si>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</si>
  <si>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</si>
  <si>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</si>
  <si>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</si>
  <si>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</si>
  <si>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</si>
  <si>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</si>
  <si>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</si>
  <si>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</si>
  <si>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</si>
  <si>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</si>
  <si>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</si>
  <si>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</si>
  <si>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</si>
  <si>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</si>
  <si>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</si>
  <si>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</si>
  <si>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</si>
  <si>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</si>
  <si>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</si>
  <si>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</si>
  <si>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</si>
  <si>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</si>
  <si>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</si>
  <si>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</si>
  <si>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</si>
  <si>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</si>
  <si>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</si>
  <si>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</si>
  <si>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</si>
  <si>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</si>
  <si>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</si>
  <si>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</si>
  <si>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</si>
  <si>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</si>
  <si>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</si>
  <si>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</si>
  <si>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</si>
  <si>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</si>
  <si>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</si>
  <si>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</si>
  <si>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</si>
  <si>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</si>
  <si>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</si>
  <si>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</si>
  <si>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</si>
  <si>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</si>
  <si>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</si>
  <si>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</si>
  <si>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</si>
  <si>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</si>
  <si>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</si>
  <si>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</si>
  <si>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</si>
  <si>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</si>
  <si>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</si>
  <si>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</si>
  <si>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</si>
  <si>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</si>
  <si>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</si>
  <si>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</si>
  <si>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</si>
  <si>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</si>
  <si>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</si>
  <si>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</si>
  <si>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</si>
  <si>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</si>
  <si>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</si>
  <si>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</si>
  <si>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</si>
  <si>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</si>
  <si>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</si>
  <si>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</si>
  <si>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</si>
  <si>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</si>
  <si>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</si>
  <si>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</si>
  <si>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</si>
  <si>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</si>
  <si>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</si>
  <si>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</si>
  <si>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</si>
  <si>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</si>
  <si>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</si>
  <si>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</si>
  <si>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</si>
  <si>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</si>
  <si>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</si>
  <si>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</si>
  <si>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</si>
  <si>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</si>
  <si>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</si>
  <si>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</si>
  <si>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</si>
  <si>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</si>
  <si>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</si>
  <si>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</si>
  <si>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</si>
  <si>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</si>
  <si>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</si>
  <si>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</si>
  <si>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</si>
  <si>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</si>
  <si>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</si>
  <si>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</si>
  <si>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</si>
  <si>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</si>
  <si>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</si>
  <si>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</si>
  <si>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</si>
  <si>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</si>
  <si>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</si>
  <si>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</si>
  <si>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</si>
  <si>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</si>
  <si>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</si>
  <si>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</si>
  <si>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</si>
  <si>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</si>
  <si>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</si>
  <si>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</si>
  <si>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</si>
  <si>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</si>
  <si>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</si>
  <si>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</si>
  <si>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</si>
  <si>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</si>
  <si>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</si>
  <si>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</si>
  <si>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</si>
  <si>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</si>
  <si>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</si>
  <si>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</si>
  <si>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</si>
  <si>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</si>
  <si>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</si>
  <si>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</si>
  <si>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</si>
  <si>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</si>
  <si>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</si>
  <si>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</si>
  <si>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</si>
  <si>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</si>
  <si>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</si>
  <si>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</si>
  <si>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</si>
  <si>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</si>
  <si>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</si>
  <si>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</si>
  <si>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</si>
  <si>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</si>
  <si>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</si>
  <si>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</si>
  <si>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</si>
  <si>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</si>
  <si>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</si>
  <si>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</si>
  <si>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</si>
  <si>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</si>
  <si>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</si>
  <si>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</si>
  <si>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</si>
  <si>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</si>
  <si>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</si>
  <si>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</si>
  <si>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</si>
  <si>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</si>
  <si>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</si>
  <si>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</si>
  <si>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</si>
  <si>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</si>
  <si>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</si>
  <si>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</si>
  <si>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</si>
  <si>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</si>
  <si>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</si>
  <si>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</si>
  <si>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</si>
  <si>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</si>
  <si>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</si>
  <si>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</si>
  <si>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</si>
  <si>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</si>
  <si>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</si>
  <si>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</si>
  <si>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</si>
  <si>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</si>
  <si>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</si>
  <si>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</si>
  <si>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</si>
  <si>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</si>
  <si>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</si>
  <si>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</si>
  <si>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</si>
  <si>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</si>
  <si>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</si>
  <si>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</si>
  <si>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</si>
  <si>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</si>
  <si>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</si>
  <si>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</si>
  <si>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</si>
  <si>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</si>
  <si>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</si>
  <si>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</si>
  <si>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</si>
  <si>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</si>
  <si>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</si>
  <si>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</si>
  <si>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</si>
  <si>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</si>
  <si>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</si>
  <si>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</si>
  <si>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</si>
  <si>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</si>
  <si>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</si>
  <si>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</si>
  <si>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</si>
  <si>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</si>
  <si>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</si>
  <si>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</si>
  <si>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</si>
  <si>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</si>
  <si>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</si>
  <si>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</si>
  <si>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</si>
  <si>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</si>
  <si>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</si>
  <si>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</si>
  <si>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</si>
  <si>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</si>
  <si>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</si>
  <si>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</si>
  <si>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</si>
  <si>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</si>
  <si>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</si>
  <si>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</si>
  <si>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</si>
  <si>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</si>
  <si>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</si>
  <si>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</si>
  <si>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</si>
  <si>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</si>
  <si>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</si>
  <si>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</si>
  <si>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</si>
  <si>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</si>
  <si>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</si>
  <si>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</si>
  <si>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</si>
  <si>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</si>
  <si>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</si>
  <si>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</si>
  <si>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</si>
  <si>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</si>
  <si>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</si>
  <si>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</si>
  <si>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</si>
  <si>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</si>
  <si>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</si>
  <si>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</si>
  <si>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</si>
  <si>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</si>
  <si>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</si>
  <si>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</si>
  <si>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</si>
  <si>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</si>
  <si>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</si>
  <si>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</si>
  <si>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</si>
  <si>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</si>
  <si>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</si>
  <si>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</si>
  <si>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</si>
  <si>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</si>
  <si>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</si>
  <si>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</si>
  <si>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</si>
  <si>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</si>
  <si>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</si>
  <si>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</si>
  <si>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</si>
  <si>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</si>
  <si>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</si>
  <si>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</si>
  <si>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</si>
  <si>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</si>
  <si>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</si>
  <si>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</si>
  <si>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</si>
  <si>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</si>
  <si>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</si>
  <si>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</si>
  <si>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</si>
  <si>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</si>
  <si>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</si>
  <si>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</si>
  <si>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</si>
  <si>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</si>
  <si>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</si>
  <si>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</si>
  <si>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</si>
  <si>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</si>
  <si>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</si>
  <si>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</si>
  <si>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</si>
  <si>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</si>
  <si>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</si>
  <si>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</si>
  <si>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</si>
  <si>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</si>
  <si>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</si>
  <si>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</si>
  <si>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</si>
  <si>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</si>
  <si>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</si>
  <si>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</si>
  <si>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</si>
  <si>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</si>
  <si>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</si>
  <si>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</si>
  <si>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</si>
  <si>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</si>
  <si>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</si>
  <si>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</si>
  <si>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</si>
  <si>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</si>
  <si>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</si>
  <si>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</si>
  <si>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</si>
  <si>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</si>
  <si>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</si>
  <si>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</si>
  <si>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</si>
  <si>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</si>
  <si>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</si>
  <si>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</si>
  <si>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</si>
  <si>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</si>
  <si>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</si>
  <si>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</si>
  <si>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</si>
  <si>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</si>
  <si>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</si>
  <si>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</si>
  <si>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</si>
  <si>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</si>
  <si>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</si>
  <si>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</si>
  <si>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</si>
  <si>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</si>
  <si>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</si>
  <si>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</si>
  <si>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</si>
  <si>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</si>
  <si>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</si>
  <si>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</si>
  <si>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</si>
  <si>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</si>
  <si>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</si>
  <si>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</si>
  <si>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</si>
  <si>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</si>
  <si>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</si>
  <si>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</si>
  <si>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</si>
  <si>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</si>
  <si>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</si>
  <si>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</si>
  <si>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</si>
  <si>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</si>
  <si>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</si>
  <si>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</si>
  <si>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</si>
  <si>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</si>
  <si>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</si>
  <si>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</si>
  <si>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</si>
  <si>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</si>
  <si>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</si>
  <si>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</si>
  <si>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</si>
  <si>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</si>
  <si>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</si>
  <si>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</si>
  <si>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</si>
  <si>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</si>
  <si>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</si>
  <si>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</si>
  <si>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</si>
  <si>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</si>
  <si>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</si>
  <si>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</si>
  <si>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</si>
  <si>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</si>
  <si>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</si>
  <si>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</si>
  <si>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</si>
  <si>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</si>
  <si>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</si>
  <si>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</si>
  <si>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</si>
  <si>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</si>
  <si>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</si>
  <si>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</si>
  <si>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</si>
  <si>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</si>
  <si>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</si>
  <si>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</si>
  <si>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</si>
  <si>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</si>
  <si>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</si>
  <si>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</si>
  <si>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</si>
  <si>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</si>
  <si>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</si>
  <si>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</si>
  <si>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</si>
  <si>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</si>
  <si>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</si>
  <si>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</si>
  <si>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</si>
  <si>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</si>
  <si>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</si>
  <si>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</si>
  <si>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</si>
  <si>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</si>
  <si>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</si>
  <si>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</si>
  <si>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</si>
  <si>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</si>
  <si>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</si>
  <si>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</si>
  <si>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</si>
  <si>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</si>
  <si>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</si>
  <si>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</si>
  <si>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</si>
  <si>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</si>
  <si>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</si>
  <si>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</si>
  <si>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</si>
  <si>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</si>
  <si>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</si>
  <si>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</si>
  <si>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</si>
  <si>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</si>
  <si>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</si>
  <si>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</si>
  <si>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</si>
  <si>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</si>
  <si>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</si>
  <si>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</si>
  <si>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</si>
  <si>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</si>
  <si>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</si>
  <si>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</si>
  <si>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</si>
  <si>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</si>
  <si>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</si>
  <si>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</si>
  <si>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</si>
  <si>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</si>
  <si>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</si>
  <si>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</si>
  <si>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</si>
  <si>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</si>
  <si>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</si>
  <si>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</si>
  <si>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</si>
  <si>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</si>
  <si>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</si>
  <si>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</si>
  <si>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</si>
  <si>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</si>
  <si>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</si>
  <si>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</si>
  <si>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</si>
  <si>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</si>
  <si>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</si>
  <si>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</si>
  <si>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</si>
  <si>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</si>
  <si>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</si>
  <si>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</si>
  <si>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</si>
  <si>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</si>
  <si>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</si>
  <si>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</si>
  <si>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</si>
  <si>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</si>
  <si>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</si>
  <si>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</si>
  <si>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</si>
  <si>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</si>
  <si>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</si>
  <si>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</si>
  <si>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</si>
  <si>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</si>
  <si>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</si>
  <si>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</si>
  <si>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</si>
  <si>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</si>
  <si>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</si>
  <si>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</si>
  <si>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</si>
  <si>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</si>
  <si>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</si>
  <si>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</si>
  <si>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</si>
  <si>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</si>
  <si>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</si>
  <si>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</si>
  <si>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</si>
  <si>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</si>
  <si>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</si>
  <si>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</si>
  <si>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</si>
  <si>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</si>
  <si>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</si>
  <si>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</si>
  <si>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</si>
  <si>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</si>
  <si>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</si>
  <si>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</si>
  <si>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</si>
  <si>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</si>
  <si>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</si>
  <si>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</si>
  <si>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</si>
  <si>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</si>
  <si>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</si>
  <si>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</si>
  <si>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</si>
  <si>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</si>
  <si>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</si>
  <si>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</si>
  <si>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</si>
  <si>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</si>
  <si>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</si>
  <si>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</si>
  <si>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</si>
  <si>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</si>
  <si>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</si>
  <si>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</si>
  <si>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</si>
  <si>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</si>
  <si>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</si>
  <si>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</si>
  <si>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</si>
  <si>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</si>
  <si>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</si>
  <si>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</si>
  <si>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</si>
  <si>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</si>
  <si>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</si>
  <si>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</si>
  <si>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</si>
  <si>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</si>
  <si>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</si>
  <si>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</si>
  <si>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</si>
  <si>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</si>
  <si>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</si>
  <si>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</si>
  <si>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</si>
  <si>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</si>
  <si>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</si>
  <si>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</si>
  <si>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</si>
  <si>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</si>
  <si>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</si>
  <si>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</si>
  <si>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</si>
  <si>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</si>
  <si>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</si>
  <si>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</si>
  <si>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</si>
  <si>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</si>
  <si>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</si>
  <si>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</si>
  <si>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</si>
  <si>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</si>
  <si>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</si>
  <si>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</si>
  <si>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</si>
  <si>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</si>
  <si>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</si>
  <si>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</si>
  <si>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</si>
  <si>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</si>
  <si>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</si>
  <si>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</si>
  <si>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</si>
  <si>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</si>
  <si>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</si>
  <si>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</si>
  <si>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</si>
  <si>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</si>
  <si>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</si>
  <si>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</si>
  <si>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</si>
  <si>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</si>
  <si>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</si>
  <si>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</si>
  <si>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</si>
  <si>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</si>
  <si>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</si>
  <si>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</si>
  <si>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</si>
  <si>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</si>
  <si>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</si>
  <si>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</si>
  <si>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</si>
  <si>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</si>
  <si>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</si>
  <si>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</si>
  <si>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</si>
  <si>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</si>
  <si>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</si>
  <si>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</si>
  <si>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</si>
  <si>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</si>
  <si>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</si>
  <si>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</si>
  <si>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</si>
  <si>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</si>
  <si>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</si>
  <si>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</si>
  <si>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</si>
  <si>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</si>
  <si>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</si>
  <si>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</si>
  <si>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</si>
  <si>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</si>
  <si>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</si>
  <si>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</si>
  <si>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</si>
  <si>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</si>
  <si>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</si>
  <si>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</si>
  <si>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</si>
  <si>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</si>
  <si>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</si>
  <si>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</si>
  <si>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</si>
  <si>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</si>
  <si>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</si>
  <si>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</si>
  <si>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</si>
  <si>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</si>
  <si>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</si>
  <si>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</si>
  <si>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</si>
  <si>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</si>
  <si>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</si>
  <si>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</si>
  <si>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</si>
  <si>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</si>
  <si>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</si>
  <si>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</si>
  <si>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</si>
  <si>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</si>
  <si>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</si>
  <si>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</si>
  <si>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</si>
  <si>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</si>
  <si>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</si>
  <si>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</si>
  <si>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</si>
  <si>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</si>
  <si>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</si>
  <si>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</si>
  <si>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</si>
  <si>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</si>
  <si>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</si>
  <si>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</si>
  <si>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</si>
  <si>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</si>
  <si>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</si>
  <si>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</si>
  <si>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</si>
  <si>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</si>
  <si>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</si>
  <si>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</si>
  <si>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</si>
  <si>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</si>
  <si>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</si>
  <si>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</si>
  <si>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</si>
  <si>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</si>
  <si>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</si>
  <si>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</si>
  <si>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</si>
  <si>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</si>
  <si>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</si>
  <si>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</si>
  <si>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</si>
  <si>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</si>
  <si>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</si>
  <si>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</si>
  <si>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</si>
  <si>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</si>
  <si>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</si>
  <si>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</si>
  <si>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</si>
  <si>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</si>
  <si>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</si>
  <si>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</si>
  <si>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</si>
  <si>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</si>
  <si>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</si>
  <si>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</si>
  <si>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</si>
  <si>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</si>
  <si>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</si>
  <si>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</si>
  <si>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</si>
  <si>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</si>
  <si>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</si>
  <si>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</si>
  <si>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</si>
  <si>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</si>
  <si>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</si>
  <si>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</si>
  <si>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</si>
  <si>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</si>
  <si>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</si>
  <si>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</si>
  <si>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</si>
  <si>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</si>
  <si>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</si>
  <si>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</si>
  <si>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</si>
  <si>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</si>
  <si>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</si>
  <si>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</si>
  <si>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</si>
  <si>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</si>
  <si>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</si>
  <si>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</si>
  <si>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</si>
  <si>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</si>
  <si>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</si>
  <si>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</si>
  <si>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</si>
  <si>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</si>
  <si>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</si>
  <si>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</si>
  <si>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</si>
  <si>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</si>
  <si>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</si>
  <si>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</si>
  <si>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</si>
  <si>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</si>
  <si>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</si>
  <si>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</si>
  <si>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</si>
  <si>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</si>
  <si>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</si>
  <si>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</si>
  <si>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</si>
  <si>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</si>
  <si>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</si>
  <si>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</si>
  <si>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</si>
  <si>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</si>
  <si>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</si>
  <si>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</si>
  <si>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</si>
  <si>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</si>
  <si>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</si>
  <si>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</si>
  <si>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</si>
  <si>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</si>
  <si>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</si>
  <si>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</si>
  <si>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</si>
  <si>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</si>
  <si>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</si>
  <si>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</si>
  <si>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</si>
  <si>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</si>
  <si>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</si>
  <si>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</si>
  <si>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</si>
  <si>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</si>
  <si>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</si>
  <si>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</si>
  <si>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</si>
  <si>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</si>
  <si>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</si>
  <si>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</si>
  <si>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</si>
  <si>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</si>
  <si>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</si>
  <si>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</si>
  <si>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</si>
  <si>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</si>
  <si>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</si>
  <si>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</si>
  <si>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</si>
  <si>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</si>
  <si>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</si>
  <si>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</si>
  <si>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</si>
  <si>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</si>
  <si>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</si>
  <si>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</si>
  <si>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</si>
  <si>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</si>
  <si>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</si>
  <si>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</si>
  <si>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</si>
  <si>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</si>
  <si>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</si>
  <si>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</si>
  <si>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</si>
  <si>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</si>
  <si>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</si>
  <si>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</si>
  <si>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</si>
  <si>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</si>
  <si>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</si>
  <si>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</si>
  <si>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</si>
  <si>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</si>
  <si>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</si>
  <si>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</si>
  <si>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</si>
  <si>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</si>
  <si>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</si>
  <si>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</si>
  <si>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</si>
  <si>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</si>
  <si>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</si>
  <si>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</si>
  <si>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</si>
  <si>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</si>
  <si>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</si>
  <si>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</si>
  <si>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</si>
  <si>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</si>
  <si>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</si>
  <si>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</si>
  <si>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</si>
  <si>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</si>
  <si>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</si>
  <si>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</si>
  <si>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</si>
  <si>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</si>
  <si>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</si>
  <si>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</si>
  <si>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</si>
  <si>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</si>
  <si>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</si>
  <si>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</si>
  <si>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</si>
  <si>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</si>
  <si>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</si>
  <si>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</si>
  <si>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</si>
  <si>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</si>
  <si>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</si>
  <si>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</si>
  <si>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</si>
  <si>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</si>
  <si>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</si>
  <si>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</si>
  <si>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</si>
  <si>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</si>
  <si>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</si>
  <si>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</si>
  <si>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</si>
  <si>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</si>
  <si>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</si>
  <si>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</si>
  <si>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</si>
  <si>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</si>
  <si>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</si>
  <si>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</si>
  <si>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</si>
  <si>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</si>
  <si>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</si>
  <si>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</si>
  <si>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</si>
  <si>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</si>
  <si>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</si>
  <si>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</si>
  <si>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</si>
  <si>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</si>
  <si>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</si>
  <si>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</si>
  <si>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</si>
  <si>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</si>
  <si>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</si>
  <si>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</si>
  <si>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</si>
  <si>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</si>
  <si>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</si>
  <si>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</si>
  <si>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</si>
  <si>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</si>
  <si>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</si>
  <si>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</si>
  <si>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</si>
  <si>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</si>
  <si>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</si>
  <si>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</si>
  <si>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</si>
  <si>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</si>
  <si>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</si>
  <si>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</si>
  <si>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</si>
  <si>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</si>
  <si>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</si>
  <si>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</si>
  <si>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</si>
  <si>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</si>
  <si>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</si>
  <si>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</si>
  <si>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</si>
  <si>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</si>
  <si>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</si>
  <si>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</si>
  <si>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</si>
  <si>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</si>
  <si>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</si>
  <si>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</si>
  <si>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</si>
  <si>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</si>
  <si>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</si>
  <si>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</si>
  <si>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</si>
  <si>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</si>
  <si>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</si>
  <si>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</si>
  <si>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</si>
  <si>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</si>
  <si>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</si>
  <si>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</si>
  <si>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</si>
  <si>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</si>
  <si>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</si>
  <si>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</si>
  <si>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</si>
  <si>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</si>
  <si>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</si>
  <si>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</si>
  <si>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</si>
  <si>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</si>
  <si>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</si>
  <si>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</si>
  <si>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</si>
  <si>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</si>
  <si>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</si>
  <si>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</si>
  <si>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</si>
  <si>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</si>
  <si>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</si>
  <si>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</si>
  <si>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</si>
  <si>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</si>
  <si>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</si>
  <si>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</si>
  <si>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</si>
  <si>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</si>
  <si>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</si>
  <si>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</si>
  <si>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</si>
  <si>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</si>
  <si>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</si>
  <si>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</si>
  <si>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</si>
  <si>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</si>
  <si>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</si>
  <si>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</si>
  <si>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</si>
  <si>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</si>
  <si>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</si>
  <si>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</si>
  <si>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</si>
  <si>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</si>
  <si>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</si>
  <si>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</si>
  <si>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</si>
  <si>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</si>
  <si>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</si>
  <si>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</si>
  <si>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</si>
  <si>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</si>
  <si>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</si>
  <si>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</si>
  <si>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</si>
  <si>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</si>
  <si>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</si>
  <si>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</si>
  <si>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</si>
  <si>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</si>
  <si>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</si>
  <si>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</si>
  <si>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</si>
  <si>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</si>
  <si>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</si>
  <si>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</si>
  <si>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</si>
  <si>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</si>
  <si>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</si>
  <si>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</si>
  <si>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</si>
  <si>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</si>
  <si>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</si>
  <si>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</si>
  <si>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</si>
  <si>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</si>
  <si>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</si>
  <si>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</si>
  <si>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</si>
  <si>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</si>
  <si>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</si>
  <si>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</si>
  <si>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</si>
  <si>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</si>
  <si>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</si>
  <si>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</si>
  <si>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</si>
  <si>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</si>
  <si>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</si>
  <si>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</si>
  <si>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</si>
  <si>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</si>
  <si>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</si>
  <si>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</si>
  <si>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</si>
  <si>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</si>
  <si>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</si>
  <si>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</si>
  <si>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</si>
  <si>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</si>
  <si>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</si>
  <si>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</si>
  <si>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</si>
  <si>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</si>
  <si>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</si>
  <si>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</si>
  <si>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</si>
  <si>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</si>
  <si>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</si>
  <si>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</si>
  <si>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</si>
  <si>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</si>
  <si>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</si>
  <si>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</si>
  <si>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</si>
  <si>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</si>
  <si>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</si>
  <si>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</si>
  <si>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</si>
  <si>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</si>
  <si>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</si>
  <si>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</si>
  <si>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</si>
  <si>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</si>
  <si>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</si>
  <si>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</si>
  <si>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</si>
  <si>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</si>
  <si>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</si>
  <si>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</si>
  <si>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</si>
  <si>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</si>
  <si>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</si>
  <si>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</si>
  <si>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</si>
  <si>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</si>
  <si>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</si>
  <si>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</si>
  <si>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</si>
  <si>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</si>
  <si>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</si>
  <si>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</si>
  <si>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</si>
  <si>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</si>
  <si>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</si>
  <si>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</si>
  <si>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</si>
  <si>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</si>
  <si>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</si>
  <si>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</si>
  <si>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</si>
  <si>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</si>
  <si>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</si>
  <si>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</si>
  <si>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</si>
  <si>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</si>
  <si>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</si>
  <si>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</si>
  <si>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</si>
  <si>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</si>
  <si>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</si>
  <si>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</si>
  <si>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</si>
  <si>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</si>
  <si>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</si>
  <si>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</si>
  <si>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</si>
  <si>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</si>
  <si>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</si>
  <si>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</si>
  <si>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</si>
  <si>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</si>
  <si>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</si>
  <si>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</si>
  <si>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</si>
  <si>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</si>
  <si>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</si>
  <si>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</si>
  <si>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</si>
  <si>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</si>
  <si>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</si>
  <si>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</si>
  <si>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</si>
  <si>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</si>
  <si>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</si>
  <si>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</si>
  <si>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</si>
  <si>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</si>
  <si>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</si>
  <si>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</si>
  <si>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</si>
  <si>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</si>
  <si>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</si>
  <si>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</si>
  <si>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</si>
  <si>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</si>
  <si>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</si>
  <si>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</si>
  <si>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</si>
  <si>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</si>
  <si>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</si>
  <si>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</si>
  <si>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</si>
  <si>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</si>
  <si>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</si>
  <si>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</si>
  <si>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</si>
  <si>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</si>
  <si>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</si>
  <si>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</si>
  <si>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</si>
  <si>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</si>
  <si>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</si>
  <si>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</si>
  <si>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</si>
  <si>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</si>
  <si>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</si>
  <si>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</si>
  <si>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</si>
  <si>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</si>
  <si>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</si>
  <si>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</si>
  <si>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</si>
  <si>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</si>
  <si>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</si>
  <si>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</si>
  <si>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</si>
  <si>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</si>
  <si>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</si>
  <si>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</si>
  <si>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</si>
  <si>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</si>
  <si>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</si>
  <si>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</si>
  <si>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</si>
  <si>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</si>
  <si>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</si>
  <si>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</si>
  <si>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</si>
  <si>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</si>
  <si>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</si>
  <si>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</si>
  <si>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</si>
  <si>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</si>
  <si>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</si>
  <si>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</si>
  <si>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</si>
  <si>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</si>
  <si>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</si>
  <si>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</si>
  <si>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</si>
  <si>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</si>
  <si>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</si>
  <si>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</si>
  <si>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</si>
  <si>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</si>
  <si>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</si>
  <si>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</si>
  <si>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</si>
  <si>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</si>
  <si>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</si>
  <si>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</si>
  <si>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</si>
  <si>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</si>
  <si>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</si>
  <si>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</si>
  <si>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</si>
  <si>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</si>
  <si>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</si>
  <si>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</si>
  <si>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</si>
  <si>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</si>
  <si>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</si>
  <si>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</si>
  <si>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</si>
  <si>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</si>
  <si>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</si>
  <si>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</si>
  <si>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</si>
  <si>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</si>
  <si>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</si>
  <si>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</si>
  <si>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</si>
  <si>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</si>
  <si>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</si>
  <si>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</si>
  <si>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</si>
  <si>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</si>
  <si>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</si>
  <si>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</si>
  <si>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</si>
  <si>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</si>
  <si>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</si>
  <si>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</si>
  <si>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</si>
  <si>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</si>
  <si>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</si>
  <si>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</si>
  <si>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</si>
  <si>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</si>
  <si>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</si>
  <si>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</si>
  <si>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</si>
  <si>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</si>
  <si>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</si>
  <si>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</si>
  <si>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</si>
  <si>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</si>
  <si>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</si>
  <si>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</si>
  <si>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</si>
  <si>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</si>
  <si>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</si>
  <si>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</si>
  <si>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</si>
  <si>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</si>
  <si>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</si>
  <si>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</si>
  <si>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</si>
  <si>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</si>
  <si>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</si>
  <si>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</si>
  <si>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</si>
  <si>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</si>
  <si>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</si>
  <si>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</si>
  <si>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</si>
  <si>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</si>
  <si>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</si>
  <si>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</si>
  <si>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</si>
  <si>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</si>
  <si>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</si>
  <si>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</si>
  <si>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</si>
  <si>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</si>
  <si>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</si>
  <si>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</si>
  <si>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</si>
  <si>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</si>
  <si>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</si>
  <si>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</si>
  <si>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</si>
  <si>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</si>
  <si>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</si>
  <si>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</si>
  <si>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</si>
  <si>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</si>
  <si>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</si>
  <si>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</si>
  <si>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</si>
  <si>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</si>
  <si>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</si>
  <si>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</si>
  <si>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</si>
  <si>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</si>
  <si>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</si>
  <si>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</si>
  <si>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</si>
  <si>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</si>
  <si>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</si>
  <si>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</si>
  <si>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</si>
  <si>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</si>
  <si>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</si>
  <si>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</si>
  <si>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</si>
  <si>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</si>
  <si>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</si>
  <si>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</si>
  <si>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</si>
  <si>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</si>
  <si>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</si>
  <si>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</si>
  <si>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</si>
  <si>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</si>
  <si>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</si>
  <si>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</si>
  <si>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</si>
  <si>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</si>
  <si>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</si>
  <si>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</si>
  <si>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</si>
  <si>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</si>
  <si>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</si>
  <si>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</si>
  <si>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</si>
  <si>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</si>
  <si>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</si>
  <si>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</si>
  <si>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</si>
  <si>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</si>
  <si>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</si>
  <si>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</si>
  <si>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</si>
  <si>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</si>
  <si>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</si>
  <si>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</si>
  <si>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</si>
  <si>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</si>
  <si>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</si>
  <si>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</si>
  <si>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</si>
  <si>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</si>
  <si>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</si>
  <si>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</si>
  <si>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</si>
  <si>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</si>
  <si>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</si>
  <si>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</si>
  <si>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</si>
  <si>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</si>
  <si>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</si>
  <si>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</si>
  <si>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</si>
  <si>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</si>
  <si>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</si>
  <si>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</si>
  <si>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</si>
  <si>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</si>
  <si>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</si>
  <si>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</si>
  <si>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</si>
  <si>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</si>
  <si>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</si>
  <si>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</si>
  <si>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</si>
  <si>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</si>
  <si>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</si>
  <si>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</si>
  <si>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</si>
  <si>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</si>
  <si>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</si>
  <si>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</si>
  <si>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</si>
  <si>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</si>
  <si>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</si>
  <si>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</si>
  <si>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</si>
  <si>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</si>
  <si>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</si>
  <si>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</si>
  <si>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</si>
  <si>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</si>
  <si>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</si>
  <si>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</si>
  <si>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</si>
  <si>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</si>
  <si>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</si>
  <si>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</si>
  <si>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</si>
  <si>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</si>
  <si>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</si>
  <si>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</si>
  <si>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</si>
  <si>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</si>
  <si>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</si>
  <si>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</si>
  <si>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</si>
  <si>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</si>
  <si>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</si>
  <si>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</si>
  <si>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</si>
  <si>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</si>
  <si>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</si>
  <si>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</si>
  <si>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</si>
  <si>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</si>
  <si>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</si>
  <si>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</si>
  <si>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</si>
  <si>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</si>
  <si>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</si>
  <si>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</si>
  <si>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</si>
  <si>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</si>
  <si>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</si>
  <si>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</si>
  <si>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</si>
  <si>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</si>
  <si>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</si>
  <si>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</si>
  <si>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</si>
  <si>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</si>
  <si>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</si>
  <si>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</si>
  <si>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</si>
  <si>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</si>
  <si>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</si>
  <si>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</si>
  <si>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</si>
  <si>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</si>
  <si>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</si>
  <si>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</si>
  <si>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</si>
  <si>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</si>
  <si>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</si>
  <si>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</si>
  <si>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</si>
  <si>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</si>
  <si>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</si>
  <si>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</si>
  <si>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</si>
  <si>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</si>
  <si>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</si>
  <si>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</si>
  <si>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</si>
  <si>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</si>
  <si>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</si>
  <si>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</si>
  <si>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</si>
  <si>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</si>
  <si>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</si>
  <si>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</si>
  <si>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</si>
  <si>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</si>
  <si>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</si>
  <si>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</si>
  <si>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</si>
  <si>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</si>
  <si>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</si>
  <si>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</si>
  <si>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</si>
  <si>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</si>
  <si>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</si>
  <si>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</si>
  <si>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</si>
  <si>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</si>
  <si>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</si>
  <si>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</si>
  <si>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</si>
  <si>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</si>
  <si>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</si>
  <si>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</si>
  <si>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</si>
  <si>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</si>
  <si>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</si>
  <si>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</si>
  <si>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</si>
  <si>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</si>
  <si>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</si>
  <si>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</si>
  <si>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</si>
  <si>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</si>
  <si>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</si>
  <si>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</si>
  <si>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</si>
  <si>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</si>
  <si>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</si>
  <si>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</si>
  <si>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</si>
  <si>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</si>
  <si>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</si>
  <si>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</si>
  <si>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</si>
  <si>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</si>
  <si>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</si>
  <si>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</si>
  <si>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</si>
  <si>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</si>
  <si>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</si>
  <si>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</si>
  <si>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</si>
  <si>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</si>
  <si>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</si>
  <si>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</si>
  <si>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</si>
  <si>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</si>
  <si>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</si>
  <si>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</si>
  <si>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</si>
  <si>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</si>
  <si>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</si>
  <si>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</si>
  <si>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</si>
  <si>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</si>
  <si>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</si>
  <si>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</si>
  <si>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</si>
  <si>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</si>
  <si>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</si>
  <si>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</si>
  <si>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</si>
  <si>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</si>
  <si>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</si>
  <si>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</si>
  <si>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</si>
  <si>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</si>
  <si>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</si>
  <si>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</si>
  <si>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</si>
  <si>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</si>
  <si>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</si>
  <si>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</si>
  <si>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</si>
  <si>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</si>
  <si>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</si>
  <si>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</si>
  <si>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</si>
  <si>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</si>
  <si>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</si>
  <si>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</si>
  <si>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</si>
  <si>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</si>
  <si>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</si>
  <si>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</si>
  <si>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</si>
  <si>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</si>
  <si>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</si>
  <si>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</si>
  <si>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</si>
  <si>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</si>
  <si>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</si>
  <si>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</si>
  <si>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</si>
  <si>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</si>
  <si>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</si>
  <si>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</si>
  <si>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</si>
  <si>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</si>
  <si>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</si>
  <si>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</si>
  <si>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</si>
  <si>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</si>
  <si>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</si>
  <si>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</si>
  <si>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</si>
  <si>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</si>
  <si>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</si>
  <si>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</si>
  <si>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</si>
  <si>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</si>
  <si>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</si>
  <si>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</si>
  <si>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</si>
  <si>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</si>
  <si>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</si>
  <si>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</si>
  <si>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</si>
  <si>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</si>
  <si>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</si>
  <si>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</si>
  <si>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</si>
  <si>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</si>
  <si>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</si>
  <si>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</si>
  <si>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</si>
  <si>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</si>
  <si>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</si>
  <si>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</si>
  <si>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</si>
  <si>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</si>
  <si>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</si>
  <si>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</si>
  <si>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</si>
  <si>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</si>
  <si>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</si>
  <si>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</si>
  <si>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</si>
  <si>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</si>
  <si>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</si>
  <si>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</si>
  <si>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</si>
  <si>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</si>
  <si>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</si>
  <si>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</si>
  <si>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</si>
  <si>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</si>
  <si>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</si>
  <si>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</si>
  <si>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</si>
  <si>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</si>
  <si>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</si>
  <si>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</si>
  <si>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</si>
  <si>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</si>
  <si>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</si>
  <si>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</si>
  <si>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</si>
  <si>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</si>
  <si>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</si>
  <si>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</si>
  <si>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</si>
  <si>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</si>
  <si>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</si>
  <si>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</si>
  <si>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</si>
  <si>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</si>
  <si>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</si>
  <si>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</si>
  <si>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</si>
  <si>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</si>
  <si>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</si>
  <si>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</si>
  <si>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</si>
  <si>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</si>
  <si>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</si>
  <si>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</si>
  <si>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</si>
  <si>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</si>
  <si>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</si>
  <si>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</si>
  <si>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</si>
  <si>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</si>
  <si>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</si>
  <si>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</si>
  <si>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</si>
  <si>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</si>
  <si>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</si>
  <si>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</si>
  <si>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</si>
  <si>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</si>
  <si>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</si>
  <si>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</si>
  <si>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</si>
  <si>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</si>
  <si>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</si>
  <si>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</si>
  <si>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</si>
  <si>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</si>
  <si>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</si>
  <si>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</si>
  <si>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</si>
  <si>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</si>
  <si>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</si>
  <si>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</si>
  <si>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</si>
  <si>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</si>
  <si>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</si>
  <si>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</si>
  <si>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</si>
  <si>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</si>
  <si>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</si>
  <si>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</si>
  <si>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</si>
  <si>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</si>
  <si>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</si>
  <si>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</si>
  <si>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</si>
  <si>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</si>
  <si>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</si>
  <si>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</si>
  <si>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</si>
  <si>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</si>
  <si>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</si>
  <si>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</si>
  <si>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</si>
  <si>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</si>
  <si>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</si>
  <si>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</si>
  <si>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</si>
  <si>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</si>
  <si>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</si>
  <si>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</si>
  <si>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</si>
  <si>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</si>
  <si>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</si>
  <si>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</si>
  <si>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</si>
  <si>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</si>
  <si>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</si>
  <si>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</si>
  <si>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</si>
  <si>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</si>
  <si>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</si>
  <si>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</si>
  <si>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</si>
  <si>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</si>
  <si>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</si>
  <si>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</si>
  <si>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</si>
  <si>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</si>
  <si>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</si>
  <si>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</si>
  <si>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</si>
  <si>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</si>
  <si>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</si>
  <si>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</si>
  <si>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</si>
  <si>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</si>
  <si>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</si>
  <si>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</si>
  <si>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</si>
  <si>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</si>
  <si>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</si>
  <si>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</si>
  <si>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</si>
  <si>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</si>
  <si>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</si>
  <si>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</si>
  <si>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</si>
  <si>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</si>
  <si>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</si>
  <si>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</si>
  <si>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</si>
  <si>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</si>
  <si>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</si>
  <si>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</si>
  <si>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</si>
  <si>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</si>
  <si>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</si>
  <si>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</si>
  <si>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</si>
  <si>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</si>
  <si>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</si>
  <si>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</si>
  <si>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</si>
  <si>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</si>
  <si>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</si>
  <si>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</si>
  <si>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</si>
  <si>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</si>
  <si>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</si>
  <si>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</si>
  <si>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</si>
  <si>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</si>
  <si>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</si>
  <si>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</si>
  <si>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</si>
  <si>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</si>
  <si>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</si>
  <si>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</si>
  <si>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</si>
  <si>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</si>
  <si>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</si>
  <si>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</si>
  <si>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</si>
  <si>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</si>
  <si>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</si>
  <si>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</si>
  <si>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</si>
  <si>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</si>
  <si>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</si>
  <si>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</si>
  <si>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</si>
  <si>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</si>
  <si>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</si>
  <si>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</si>
  <si>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</si>
  <si>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</si>
  <si>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</si>
  <si>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</si>
  <si>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</si>
  <si>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</si>
  <si>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</si>
  <si>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</si>
  <si>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</si>
  <si>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</si>
  <si>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</si>
  <si>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</si>
  <si>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</si>
  <si>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</si>
  <si>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</si>
  <si>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</si>
  <si>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</si>
  <si>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</si>
  <si>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</si>
  <si>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</si>
  <si>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</si>
  <si>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</si>
  <si>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</si>
  <si>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</si>
  <si>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</si>
  <si>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</si>
  <si>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</si>
  <si>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</si>
  <si>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</si>
  <si>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</si>
  <si>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</si>
  <si>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</si>
  <si>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</si>
  <si>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</si>
  <si>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</si>
  <si>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</si>
  <si>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</si>
  <si>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</si>
  <si>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</si>
  <si>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</si>
  <si>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</si>
  <si>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</si>
  <si>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</si>
  <si>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</si>
  <si>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</si>
  <si>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</si>
  <si>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</si>
  <si>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</si>
  <si>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</si>
  <si>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</si>
  <si>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</si>
  <si>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</si>
  <si>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</si>
  <si>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</si>
  <si>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</si>
  <si>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</si>
  <si>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</si>
  <si>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</si>
  <si>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</si>
  <si>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</si>
  <si>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</si>
  <si>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</si>
  <si>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</si>
  <si>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</si>
  <si>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</si>
  <si>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</si>
  <si>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</si>
  <si>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</si>
  <si>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</si>
  <si>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</si>
  <si>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</si>
  <si>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</si>
  <si>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</si>
  <si>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</si>
  <si>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</si>
  <si>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</si>
  <si>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</si>
  <si>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</si>
  <si>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</si>
  <si>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</si>
  <si>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</si>
  <si>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</si>
  <si>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</si>
  <si>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</si>
  <si>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</si>
  <si>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</si>
  <si>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</si>
  <si>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</si>
  <si>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</si>
  <si>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</si>
  <si>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</si>
  <si>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</si>
  <si>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</si>
  <si>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</si>
  <si>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</si>
  <si>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</si>
  <si>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</si>
  <si>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</si>
  <si>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</si>
  <si>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</si>
  <si>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</si>
  <si>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</si>
  <si>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</si>
  <si>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</si>
  <si>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</si>
  <si>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</si>
  <si>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</si>
  <si>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</si>
  <si>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</si>
  <si>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</si>
  <si>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</si>
  <si>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</si>
  <si>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</si>
  <si>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</si>
  <si>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</si>
  <si>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</si>
  <si>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</si>
  <si>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</si>
  <si>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</si>
  <si>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</si>
  <si>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</si>
  <si>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</si>
  <si>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</si>
  <si>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</si>
  <si>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</si>
  <si>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</si>
  <si>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</si>
  <si>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</si>
  <si>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</si>
  <si>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</si>
  <si>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</si>
  <si>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</si>
  <si>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</si>
  <si>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</si>
  <si>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</si>
  <si>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</si>
  <si>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</si>
  <si>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</si>
  <si>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</si>
  <si>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</si>
  <si>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</si>
  <si>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</si>
  <si>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</si>
  <si>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</si>
  <si>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</si>
  <si>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</si>
  <si>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</si>
  <si>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</si>
  <si>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</si>
  <si>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</si>
  <si>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</si>
  <si>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</si>
  <si>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</si>
  <si>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</si>
  <si>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</si>
  <si>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</si>
  <si>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</si>
  <si>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</si>
  <si>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</si>
  <si>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</si>
  <si>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</si>
  <si>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</si>
  <si>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</si>
  <si>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</si>
  <si>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</si>
  <si>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</si>
  <si>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</si>
  <si>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</si>
  <si>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</si>
  <si>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</si>
  <si>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</si>
  <si>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</si>
  <si>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</si>
  <si>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</si>
  <si>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</si>
  <si>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</si>
  <si>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</si>
  <si>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</si>
  <si>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</si>
  <si>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</si>
  <si>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</si>
  <si>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</si>
  <si>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</si>
  <si>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</si>
  <si>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</si>
  <si>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</si>
  <si>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</si>
  <si>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</si>
  <si>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</si>
  <si>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</si>
  <si>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</si>
  <si>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</si>
  <si>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</si>
  <si>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</si>
  <si>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</si>
  <si>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</si>
  <si>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</si>
  <si>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</si>
  <si>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</si>
  <si>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</si>
  <si>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</si>
  <si>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</si>
  <si>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</si>
  <si>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</si>
  <si>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</si>
  <si>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</si>
  <si>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</si>
  <si>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</si>
  <si>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</si>
  <si>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</si>
  <si>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</si>
  <si>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</si>
  <si>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</si>
  <si>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</si>
  <si>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</si>
  <si>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</si>
  <si>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</si>
  <si>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</si>
  <si>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</si>
  <si>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</si>
  <si>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</si>
  <si>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</si>
  <si>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</si>
  <si>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</si>
  <si>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</si>
  <si>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</si>
  <si>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</si>
  <si>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</si>
  <si>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</si>
  <si>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</si>
  <si>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</si>
  <si>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</si>
  <si>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</si>
  <si>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</si>
  <si>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</si>
  <si>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</si>
  <si>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</si>
  <si>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</si>
  <si>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</si>
  <si>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</si>
  <si>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</si>
  <si>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</si>
  <si>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</si>
  <si>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</si>
  <si>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</si>
  <si>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</si>
  <si>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</si>
  <si>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</si>
  <si>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</si>
  <si>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</si>
  <si>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</si>
  <si>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</si>
  <si>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</si>
  <si>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</si>
  <si>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</si>
  <si>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</si>
  <si>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</si>
  <si>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</si>
  <si>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</si>
  <si>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</si>
  <si>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</si>
  <si>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</si>
  <si>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</si>
  <si>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</si>
  <si>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</si>
  <si>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</si>
  <si>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</si>
  <si>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</si>
  <si>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</si>
  <si>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</si>
  <si>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</si>
  <si>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</si>
  <si>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</si>
  <si>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</si>
  <si>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</si>
  <si>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</si>
  <si>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</si>
  <si>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</si>
  <si>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</si>
  <si>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</si>
  <si>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</si>
  <si>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</si>
  <si>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</si>
  <si>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</si>
  <si>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</si>
  <si>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</si>
  <si>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</si>
  <si>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</si>
  <si>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</si>
  <si>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</si>
  <si>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</si>
  <si>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</si>
  <si>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</si>
  <si>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</si>
  <si>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</si>
  <si>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</si>
  <si>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</si>
  <si>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</si>
  <si>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</si>
  <si>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</si>
  <si>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</si>
  <si>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</si>
  <si>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</si>
  <si>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</si>
  <si>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</si>
  <si>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</si>
  <si>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</si>
  <si>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</si>
  <si>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</si>
  <si>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</si>
  <si>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</si>
  <si>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</si>
  <si>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</si>
  <si>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</si>
  <si>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</si>
  <si>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</si>
  <si>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</si>
  <si>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</si>
  <si>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</si>
  <si>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</si>
  <si>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</si>
  <si>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</si>
  <si>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</si>
  <si>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</si>
  <si>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</si>
  <si>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</si>
  <si>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</si>
  <si>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</si>
  <si>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</si>
  <si>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</si>
  <si>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</si>
  <si>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</si>
  <si>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</si>
  <si>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</si>
  <si>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</si>
  <si>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</si>
  <si>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</si>
  <si>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</si>
  <si>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</si>
  <si>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</si>
  <si>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</si>
  <si>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</si>
  <si>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</si>
  <si>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</si>
  <si>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</si>
  <si>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</si>
  <si>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</si>
  <si>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</si>
  <si>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</si>
  <si>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</si>
  <si>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</si>
  <si>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</si>
  <si>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</si>
  <si>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</si>
  <si>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</si>
  <si>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</si>
  <si>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</si>
  <si>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</si>
  <si>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</si>
  <si>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</si>
  <si>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</si>
  <si>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</si>
  <si>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</si>
  <si>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</si>
  <si>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</si>
  <si>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</si>
  <si>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</si>
  <si>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</si>
  <si>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</si>
  <si>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</si>
  <si>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</si>
  <si>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</si>
  <si>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</si>
  <si>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</si>
  <si>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</si>
  <si>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</si>
  <si>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</si>
  <si>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</si>
  <si>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</si>
  <si>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</si>
  <si>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</si>
  <si>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</si>
  <si>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</si>
  <si>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</si>
  <si>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</si>
  <si>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</si>
  <si>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</si>
  <si>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</si>
  <si>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</si>
  <si>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</si>
  <si>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</si>
  <si>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</si>
  <si>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</si>
  <si>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</si>
  <si>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</si>
  <si>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</si>
  <si>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</si>
  <si>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</si>
  <si>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</si>
  <si>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</si>
  <si>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</si>
  <si>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</si>
  <si>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</si>
  <si>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</si>
  <si>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</si>
  <si>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</si>
  <si>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</si>
  <si>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</si>
  <si>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</si>
  <si>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</si>
  <si>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</si>
  <si>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</si>
  <si>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</si>
  <si>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</si>
  <si>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</si>
  <si>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</si>
  <si>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</si>
  <si>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</si>
  <si>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</si>
  <si>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</si>
  <si>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</si>
  <si>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</si>
  <si>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</si>
  <si>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</si>
  <si>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</si>
  <si>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</si>
  <si>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</si>
  <si>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</si>
  <si>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</si>
  <si>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</si>
  <si>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</si>
  <si>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</si>
  <si>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</si>
  <si>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</si>
  <si>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</si>
  <si>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</si>
  <si>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</si>
  <si>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</si>
  <si>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</si>
  <si>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</si>
  <si>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</si>
  <si>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</si>
  <si>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</si>
  <si>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</si>
  <si>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</si>
  <si>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</si>
  <si>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</si>
  <si>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</si>
  <si>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</si>
  <si>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</si>
  <si>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</si>
  <si>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</si>
  <si>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</si>
  <si>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</si>
  <si>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</si>
  <si>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</si>
  <si>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</si>
  <si>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</si>
  <si>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</si>
  <si>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</si>
  <si>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</si>
  <si>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</si>
  <si>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</si>
  <si>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</si>
  <si>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</si>
  <si>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</si>
  <si>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</si>
  <si>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</si>
  <si>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</si>
  <si>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</si>
  <si>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</si>
  <si>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</si>
  <si>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</si>
  <si>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</si>
  <si>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</si>
  <si>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</si>
  <si>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</si>
  <si>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</si>
  <si>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</si>
  <si>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</si>
  <si>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</si>
  <si>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</si>
  <si>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</si>
  <si>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</si>
  <si>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</si>
  <si>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</si>
  <si>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</si>
  <si>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</si>
  <si>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</si>
  <si>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</si>
  <si>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</si>
  <si>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</si>
  <si>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</si>
  <si>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</si>
  <si>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</si>
  <si>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</si>
  <si>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</si>
  <si>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</si>
  <si>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</si>
  <si>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</si>
  <si>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</si>
  <si>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</si>
  <si>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</si>
  <si>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</si>
  <si>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</si>
  <si>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</si>
  <si>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</si>
  <si>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</si>
  <si>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</si>
  <si>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</si>
  <si>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</si>
  <si>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</si>
  <si>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</si>
  <si>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</si>
  <si>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</si>
  <si>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</si>
  <si>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</si>
  <si>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</si>
  <si>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</si>
  <si>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</si>
  <si>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</si>
  <si>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</si>
  <si>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</si>
  <si>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</si>
  <si>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</si>
  <si>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</si>
  <si>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</si>
  <si>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</si>
  <si>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</si>
  <si>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</si>
  <si>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</si>
  <si>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</si>
  <si>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</si>
  <si>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</si>
  <si>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</si>
  <si>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</si>
  <si>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</si>
  <si>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</si>
  <si>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</si>
  <si>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</si>
  <si>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</si>
  <si>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</si>
  <si>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</si>
  <si>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</si>
  <si>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</si>
  <si>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</si>
  <si>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</si>
  <si>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</si>
  <si>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</si>
  <si>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</si>
  <si>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</si>
  <si>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</si>
  <si>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</si>
  <si>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</si>
  <si>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</si>
  <si>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</si>
  <si>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</si>
  <si>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</si>
  <si>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</si>
  <si>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</si>
  <si>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</si>
  <si>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</si>
  <si>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</si>
  <si>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</si>
  <si>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</si>
  <si>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</si>
  <si>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</si>
  <si>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</si>
  <si>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</si>
  <si>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</si>
  <si>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</si>
  <si>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</si>
  <si>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</si>
  <si>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</si>
  <si>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</si>
  <si>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</si>
  <si>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</si>
  <si>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</si>
  <si>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</si>
  <si>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</si>
  <si>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</si>
  <si>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</si>
  <si>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</si>
  <si>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</si>
  <si>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</si>
  <si>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</si>
  <si>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</si>
  <si>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</si>
  <si>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</si>
  <si>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</si>
  <si>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</si>
  <si>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</si>
  <si>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</si>
  <si>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</si>
  <si>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</si>
  <si>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</si>
  <si>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</si>
  <si>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</si>
  <si>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</si>
  <si>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</si>
  <si>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</si>
  <si>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</si>
  <si>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</si>
  <si>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</si>
  <si>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</si>
  <si>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</si>
  <si>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</si>
  <si>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</si>
  <si>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</si>
  <si>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</si>
  <si>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</si>
  <si>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</si>
  <si>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</si>
  <si>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</si>
  <si>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</si>
  <si>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</si>
  <si>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</si>
  <si>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</si>
  <si>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</si>
  <si>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</si>
  <si>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</si>
  <si>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</si>
  <si>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</si>
  <si>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</si>
  <si>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</si>
  <si>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</si>
  <si>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</si>
  <si>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</si>
  <si>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</si>
  <si>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</si>
  <si>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</si>
  <si>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</si>
  <si>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</si>
  <si>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</si>
  <si>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</si>
  <si>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</si>
  <si>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</si>
  <si>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</si>
  <si>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</si>
  <si>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</si>
  <si>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</si>
  <si>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</si>
  <si>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</si>
  <si>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</si>
  <si>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</si>
  <si>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</si>
  <si>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</si>
  <si>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</si>
  <si>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</si>
  <si>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</si>
  <si>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</si>
  <si>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</si>
  <si>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</si>
  <si>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</si>
  <si>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</si>
  <si>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</si>
  <si>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</si>
  <si>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</si>
  <si>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</si>
  <si>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</si>
  <si>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</si>
  <si>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</si>
  <si>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</si>
  <si>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</si>
  <si>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</si>
  <si>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</si>
  <si>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</si>
  <si>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</si>
  <si>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</si>
  <si>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</si>
  <si>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</si>
  <si>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</si>
  <si>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</si>
  <si>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</si>
  <si>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</si>
  <si>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</si>
  <si>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</si>
  <si>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</si>
  <si>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</si>
  <si>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</si>
  <si>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</si>
  <si>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</si>
  <si>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</si>
  <si>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</si>
  <si>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</si>
  <si>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</si>
  <si>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</si>
  <si>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</si>
  <si>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</si>
  <si>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</si>
  <si>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</si>
  <si>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</si>
  <si>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</si>
  <si>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</si>
  <si>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</si>
  <si>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</si>
  <si>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</si>
  <si>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</si>
  <si>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</si>
  <si>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</si>
  <si>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</si>
  <si>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</si>
  <si>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</si>
  <si>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</si>
  <si>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</si>
  <si>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</si>
  <si>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</si>
  <si>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</si>
  <si>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</si>
  <si>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</si>
  <si>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</si>
  <si>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</si>
  <si>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</si>
  <si>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</si>
  <si>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</si>
  <si>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</si>
  <si>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</si>
  <si>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</si>
  <si>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</si>
  <si>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</si>
  <si>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</si>
  <si>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</si>
  <si>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</si>
  <si>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</si>
  <si>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</si>
  <si>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</si>
  <si>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</si>
  <si>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</si>
  <si>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</si>
  <si>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</si>
  <si>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</si>
  <si>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</si>
  <si>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</si>
  <si>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</si>
  <si>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</si>
  <si>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</si>
  <si>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</si>
  <si>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</si>
  <si>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</si>
  <si>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</si>
  <si>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</si>
  <si>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</si>
  <si>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</si>
  <si>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</si>
  <si>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</si>
  <si>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</si>
  <si>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</si>
  <si>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</si>
  <si>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</si>
  <si>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</si>
  <si>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</si>
  <si>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</si>
  <si>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</si>
  <si>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</si>
  <si>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</si>
  <si>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</si>
  <si>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</si>
  <si>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</si>
  <si>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</si>
  <si>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</si>
  <si>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</si>
  <si>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</si>
  <si>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</si>
  <si>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</si>
  <si>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</si>
  <si>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</si>
  <si>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</si>
  <si>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</si>
  <si>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</si>
  <si>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</si>
  <si>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</si>
  <si>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</si>
  <si>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</si>
  <si>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</si>
  <si>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</si>
  <si>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</si>
  <si>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</si>
  <si>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</si>
  <si>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</si>
  <si>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</si>
  <si>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</si>
  <si>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</si>
  <si>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</si>
  <si>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</si>
  <si>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</si>
  <si>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</si>
  <si>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</si>
  <si>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</si>
  <si>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</si>
  <si>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</si>
  <si>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</si>
  <si>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</si>
  <si>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</si>
  <si>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</si>
  <si>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</si>
  <si>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</si>
  <si>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</si>
  <si>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</si>
  <si>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</si>
  <si>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</si>
  <si>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</si>
  <si>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</si>
  <si>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</si>
  <si>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</si>
  <si>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</si>
  <si>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</si>
  <si>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</si>
  <si>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</si>
  <si>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</si>
  <si>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</si>
  <si>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</si>
  <si>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</si>
  <si>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</si>
  <si>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</si>
  <si>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</si>
  <si>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</si>
  <si>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</si>
  <si>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</si>
  <si>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</si>
  <si>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</si>
  <si>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</si>
  <si>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</si>
  <si>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</si>
  <si>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</si>
  <si>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</si>
  <si>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</si>
  <si>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</si>
  <si>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</si>
  <si>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</si>
  <si>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</si>
  <si>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</si>
  <si>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</si>
  <si>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</si>
  <si>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</si>
  <si>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</si>
  <si>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</si>
  <si>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</si>
  <si>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</si>
  <si>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</si>
  <si>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</si>
  <si>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</si>
  <si>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</si>
  <si>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</si>
  <si>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</si>
  <si>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</si>
  <si>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</si>
  <si>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</si>
  <si>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</si>
  <si>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</si>
  <si>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</si>
  <si>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</si>
  <si>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</si>
  <si>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</si>
  <si>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</si>
  <si>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</si>
  <si>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</si>
  <si>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</si>
  <si>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</si>
  <si>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</si>
  <si>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</si>
  <si>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</si>
  <si>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</si>
  <si>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</si>
  <si>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</si>
  <si>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</si>
  <si>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</si>
  <si>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</si>
  <si>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</si>
  <si>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</si>
  <si>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</si>
  <si>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</si>
  <si>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</si>
  <si>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</si>
  <si>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</si>
  <si>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</si>
  <si>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</si>
  <si>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</si>
  <si>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</si>
  <si>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</si>
  <si>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</si>
  <si>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</si>
  <si>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</si>
  <si>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</si>
  <si>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</si>
  <si>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</si>
  <si>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</si>
  <si>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</si>
  <si>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</si>
  <si>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</si>
  <si>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</si>
  <si>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</si>
  <si>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</si>
  <si>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</si>
  <si>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</si>
  <si>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</si>
  <si>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</si>
  <si>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</si>
  <si>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</si>
  <si>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</si>
  <si>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</si>
  <si>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</si>
  <si>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</si>
  <si>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</si>
  <si>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</si>
  <si>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</si>
  <si>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</si>
  <si>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</si>
  <si>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</si>
  <si>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</si>
  <si>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</si>
  <si>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</si>
  <si>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</si>
  <si>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</si>
  <si>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</si>
  <si>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</si>
  <si>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</si>
  <si>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</si>
  <si>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</si>
  <si>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</si>
  <si>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</si>
  <si>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</si>
  <si>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</si>
  <si>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</si>
  <si>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</si>
  <si>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</si>
  <si>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</si>
  <si>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</si>
  <si>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</si>
  <si>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</si>
  <si>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</si>
  <si>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</si>
  <si>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</si>
  <si>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</si>
  <si>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</si>
  <si>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</si>
  <si>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</si>
  <si>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</si>
  <si>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</si>
  <si>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</si>
  <si>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</si>
  <si>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</si>
  <si>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</si>
  <si>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</si>
  <si>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</si>
  <si>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</si>
  <si>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</si>
  <si>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</si>
  <si>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</si>
  <si>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</si>
  <si>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</si>
  <si>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</si>
  <si>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</si>
  <si>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</si>
  <si>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</si>
  <si>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</si>
  <si>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</si>
  <si>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</si>
  <si>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</si>
  <si>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</si>
  <si>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</si>
  <si>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</si>
  <si>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</si>
  <si>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</si>
  <si>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</si>
  <si>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</si>
  <si>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</si>
  <si>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</si>
  <si>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</si>
  <si>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</si>
  <si>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</si>
  <si>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</si>
  <si>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</si>
  <si>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</si>
  <si>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</si>
  <si>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</si>
  <si>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</si>
  <si>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</si>
  <si>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</si>
  <si>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</si>
  <si>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</si>
  <si>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</si>
  <si>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</si>
  <si>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</si>
  <si>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</si>
  <si>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</si>
  <si>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</si>
  <si>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</si>
  <si>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</si>
  <si>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</si>
  <si>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</si>
  <si>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</si>
  <si>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</si>
  <si>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</si>
  <si>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</si>
  <si>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</si>
  <si>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</si>
  <si>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</si>
  <si>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</si>
  <si>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</si>
  <si>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</si>
  <si>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</si>
  <si>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</si>
  <si>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</si>
  <si>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</si>
  <si>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</si>
  <si>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</si>
  <si>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</si>
  <si>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</si>
  <si>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</si>
  <si>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</si>
  <si>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</si>
  <si>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</si>
  <si>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</si>
  <si>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</si>
  <si>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</si>
  <si>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</si>
  <si>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</si>
  <si>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</si>
  <si>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</si>
  <si>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</si>
  <si>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</si>
  <si>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</si>
  <si>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</si>
  <si>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</si>
  <si>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</si>
  <si>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</si>
  <si>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</si>
  <si>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</si>
  <si>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</si>
  <si>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</si>
  <si>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</si>
  <si>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</si>
  <si>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</si>
  <si>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</si>
  <si>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</si>
  <si>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</si>
  <si>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</si>
  <si>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</si>
  <si>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</si>
  <si>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</si>
  <si>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</si>
  <si>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</si>
  <si>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</si>
  <si>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</si>
  <si>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</si>
  <si>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</si>
  <si>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</si>
  <si>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</si>
  <si>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</si>
  <si>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</si>
  <si>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</si>
  <si>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</si>
  <si>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</si>
  <si>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</si>
  <si>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</si>
  <si>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</si>
  <si>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</si>
  <si>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</si>
  <si>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</si>
  <si>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</si>
  <si>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</si>
  <si>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</si>
  <si>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</si>
  <si>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</si>
  <si>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</si>
  <si>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</si>
  <si>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</si>
  <si>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</si>
  <si>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</si>
  <si>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</si>
  <si>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</si>
  <si>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</si>
  <si>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</si>
  <si>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</si>
  <si>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</si>
  <si>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</si>
  <si>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</si>
  <si>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</si>
  <si>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</si>
  <si>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</si>
  <si>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</si>
  <si>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</si>
  <si>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</si>
  <si>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</si>
  <si>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</si>
  <si>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</si>
  <si>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</si>
  <si>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</si>
  <si>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</si>
  <si>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</si>
  <si>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</si>
  <si>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</si>
  <si>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</si>
  <si>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</si>
  <si>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</si>
  <si>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</si>
  <si>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</si>
  <si>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</si>
  <si>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</si>
  <si>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</si>
  <si>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</si>
  <si>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</si>
  <si>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</si>
  <si>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</si>
  <si>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</si>
  <si>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</si>
  <si>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</si>
  <si>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</si>
  <si>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</si>
  <si>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</si>
  <si>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</si>
  <si>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</si>
  <si>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</si>
  <si>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</si>
  <si>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</si>
  <si>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</si>
  <si>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</si>
  <si>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</si>
  <si>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</si>
  <si>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</si>
  <si>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</si>
  <si>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</si>
  <si>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</si>
  <si>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</si>
  <si>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</si>
  <si>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</si>
  <si>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</si>
  <si>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</si>
  <si>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</si>
  <si>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</si>
  <si>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</si>
  <si>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</si>
  <si>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</si>
  <si>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</si>
  <si>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</si>
  <si>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</si>
  <si>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</si>
  <si>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</si>
  <si>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</si>
  <si>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</si>
  <si>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</si>
  <si>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</si>
  <si>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</si>
  <si>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</si>
  <si>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</si>
  <si>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</si>
  <si>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</si>
  <si>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</si>
  <si>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</si>
  <si>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</si>
  <si>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</si>
  <si>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</si>
  <si>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</si>
  <si>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</si>
  <si>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</si>
  <si>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</si>
  <si>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</si>
  <si>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</si>
  <si>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</si>
  <si>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</si>
  <si>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</si>
  <si>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</si>
  <si>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</si>
  <si>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</si>
  <si>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</si>
  <si>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</si>
  <si>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</si>
  <si>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</si>
  <si>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</si>
  <si>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</si>
  <si>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</si>
  <si>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</si>
  <si>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</si>
  <si>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</si>
  <si>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</si>
  <si>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</si>
  <si>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</si>
  <si>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</si>
  <si>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</si>
  <si>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</si>
  <si>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</si>
  <si>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</si>
  <si>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</si>
  <si>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</si>
  <si>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</si>
  <si>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</si>
  <si>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</si>
  <si>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</si>
  <si>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</si>
  <si>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</si>
  <si>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</si>
  <si>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</si>
  <si>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</si>
  <si>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</si>
  <si>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</si>
  <si>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</si>
  <si>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</si>
  <si>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</si>
  <si>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</si>
  <si>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</si>
  <si>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</si>
  <si>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</si>
  <si>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</si>
  <si>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</si>
  <si>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</si>
  <si>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</si>
  <si>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</si>
  <si>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</si>
  <si>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</si>
  <si>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</si>
  <si>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</si>
  <si>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</si>
  <si>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</si>
  <si>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</si>
  <si>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</si>
  <si>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</si>
  <si>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</si>
  <si>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</si>
  <si>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</si>
  <si>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</si>
  <si>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</si>
  <si>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</si>
  <si>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</si>
  <si>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</si>
  <si>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</si>
  <si>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</si>
  <si>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</si>
  <si>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</si>
  <si>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</si>
  <si>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</si>
  <si>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</si>
  <si>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</si>
  <si>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</si>
  <si>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</si>
  <si>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</si>
  <si>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</si>
  <si>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</si>
  <si>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</si>
  <si>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</si>
  <si>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</si>
  <si>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</si>
  <si>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</si>
  <si>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</si>
  <si>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</si>
  <si>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</si>
  <si>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</si>
  <si>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</si>
  <si>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</si>
  <si>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</si>
  <si>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</si>
  <si>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</si>
  <si>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</si>
  <si>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</si>
  <si>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</si>
  <si>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</si>
  <si>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</si>
  <si>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</si>
  <si>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</si>
  <si>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</si>
  <si>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</si>
  <si>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</si>
  <si>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</si>
  <si>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</si>
  <si>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</si>
  <si>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</si>
  <si>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</si>
  <si>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</si>
  <si>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</si>
  <si>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</si>
  <si>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</si>
  <si>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</si>
  <si>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</si>
  <si>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</si>
  <si>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</si>
  <si>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</si>
  <si>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</si>
  <si>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</si>
  <si>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</si>
  <si>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</si>
  <si>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</si>
  <si>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</si>
  <si>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</si>
  <si>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</si>
  <si>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</si>
  <si>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</si>
  <si>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</si>
  <si>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</si>
  <si>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</si>
  <si>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</si>
  <si>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</si>
  <si>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</si>
  <si>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</si>
  <si>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</si>
  <si>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</si>
  <si>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</si>
  <si>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</si>
  <si>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</si>
  <si>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</si>
  <si>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</si>
  <si>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</si>
  <si>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</si>
  <si>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</si>
  <si>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</si>
  <si>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</si>
  <si>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</si>
  <si>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</si>
  <si>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</si>
  <si>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</si>
  <si>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</si>
  <si>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</si>
  <si>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</si>
  <si>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</si>
  <si>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</si>
  <si>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</si>
  <si>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</si>
  <si>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</si>
  <si>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</si>
  <si>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</si>
  <si>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</si>
  <si>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</si>
  <si>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</si>
  <si>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</si>
  <si>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</si>
  <si>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</si>
  <si>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</si>
  <si>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</si>
  <si>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</si>
  <si>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</si>
  <si>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</si>
  <si>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</si>
  <si>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</si>
  <si>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</si>
  <si>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</si>
  <si>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</si>
  <si>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</si>
  <si>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</si>
  <si>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</si>
  <si>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</si>
  <si>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</si>
  <si>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</si>
  <si>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</si>
  <si>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</si>
  <si>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</si>
  <si>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</si>
  <si>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</si>
  <si>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</si>
  <si>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</si>
  <si>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</si>
  <si>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</si>
  <si>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</si>
  <si>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</si>
  <si>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</si>
  <si>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</si>
  <si>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</si>
  <si>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</si>
  <si>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</si>
  <si>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</si>
  <si>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</si>
  <si>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</si>
  <si>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</si>
  <si>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</si>
  <si>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</si>
  <si>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</si>
  <si>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</si>
  <si>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</si>
  <si>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</si>
  <si>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</si>
  <si>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</si>
  <si>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</si>
  <si>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</si>
  <si>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</si>
  <si>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</si>
  <si>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</si>
  <si>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</si>
  <si>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</si>
  <si>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</si>
  <si>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</si>
  <si>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</si>
  <si>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</si>
  <si>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</si>
  <si>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</si>
  <si>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</si>
  <si>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</si>
  <si>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</si>
  <si>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</si>
  <si>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</si>
  <si>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</si>
  <si>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</si>
  <si>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</si>
  <si>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</si>
  <si>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</si>
  <si>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</si>
  <si>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</si>
  <si>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</si>
  <si>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</si>
  <si>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</si>
  <si>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</si>
  <si>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</si>
  <si>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</si>
  <si>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</si>
  <si>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</si>
  <si>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</si>
  <si>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</si>
  <si>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</si>
  <si>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</si>
  <si>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</si>
  <si>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</si>
  <si>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</si>
  <si>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</si>
  <si>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</si>
  <si>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</si>
  <si>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</si>
  <si>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</si>
  <si>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</si>
  <si>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</si>
  <si>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</si>
  <si>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</si>
  <si>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</si>
  <si>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</si>
  <si>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</si>
  <si>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</si>
  <si>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</si>
  <si>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</si>
  <si>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</si>
  <si>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</si>
  <si>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</si>
  <si>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</si>
  <si>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</si>
  <si>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</si>
  <si>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</si>
  <si>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</si>
  <si>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</si>
  <si>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</si>
  <si>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</si>
  <si>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</si>
  <si>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</si>
  <si>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</si>
  <si>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</si>
  <si>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</si>
  <si>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</si>
  <si>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</si>
  <si>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</si>
  <si>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</si>
  <si>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</si>
  <si>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</si>
  <si>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</si>
  <si>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</si>
  <si>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</si>
  <si>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</si>
  <si>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</si>
  <si>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</si>
  <si>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</si>
  <si>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</si>
  <si>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</si>
  <si>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</si>
  <si>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</si>
  <si>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</si>
  <si>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</si>
  <si>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</si>
  <si>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</si>
  <si>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</si>
  <si>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</si>
  <si>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</si>
  <si>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</si>
  <si>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</si>
  <si>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</si>
  <si>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</si>
  <si>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</si>
  <si>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</si>
  <si>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</si>
  <si>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</si>
  <si>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</si>
  <si>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</si>
  <si>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</si>
  <si>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</si>
  <si>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</si>
  <si>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</si>
  <si>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</si>
  <si>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</si>
  <si>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</si>
  <si>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</si>
  <si>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</si>
  <si>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</si>
  <si>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</si>
  <si>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</si>
  <si>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</si>
  <si>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</si>
  <si>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</si>
  <si>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</si>
  <si>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</si>
  <si>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</si>
  <si>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</si>
  <si>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</si>
  <si>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</si>
  <si>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</si>
  <si>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</si>
  <si>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</si>
  <si>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</si>
  <si>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</si>
  <si>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</si>
  <si>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</si>
  <si>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</si>
  <si>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</si>
  <si>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</si>
  <si>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</si>
  <si>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</si>
  <si>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</si>
  <si>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</si>
  <si>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</si>
  <si>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</si>
  <si>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</si>
  <si>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</si>
  <si>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</si>
  <si>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</si>
  <si>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</si>
  <si>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</si>
  <si>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</si>
  <si>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</si>
  <si>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</si>
  <si>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</si>
  <si>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</si>
  <si>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</si>
  <si>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</si>
  <si>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</si>
  <si>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</si>
  <si>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</si>
  <si>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</si>
  <si>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</si>
  <si>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</si>
  <si>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</si>
  <si>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</si>
  <si>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</si>
  <si>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</si>
  <si>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</si>
  <si>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</si>
  <si>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</si>
  <si>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</si>
  <si>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</si>
  <si>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</si>
  <si>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</si>
  <si>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</si>
  <si>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</si>
  <si>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</si>
  <si>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</si>
  <si>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</si>
  <si>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</si>
  <si>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</si>
  <si>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</si>
  <si>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</si>
  <si>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</si>
  <si>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</si>
  <si>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</si>
  <si>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</si>
  <si>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</si>
  <si>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</si>
  <si>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</si>
  <si>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</si>
  <si>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</si>
  <si>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</si>
  <si>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</si>
  <si>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</si>
  <si>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</si>
  <si>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</si>
  <si>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</si>
  <si>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</si>
  <si>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</si>
  <si>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</si>
  <si>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</si>
  <si>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</si>
  <si>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</si>
  <si>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</si>
  <si>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</si>
  <si>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</si>
  <si>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</si>
  <si>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</si>
  <si>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</si>
  <si>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</si>
  <si>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</si>
  <si>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</si>
  <si>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</si>
  <si>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</si>
  <si>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</si>
  <si>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</si>
  <si>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</si>
  <si>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</si>
  <si>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</si>
  <si>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</si>
  <si>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</si>
  <si>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</si>
  <si>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</si>
  <si>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</si>
  <si>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</si>
  <si>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</si>
  <si>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</si>
  <si>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</si>
  <si>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</si>
  <si>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</si>
  <si>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</si>
  <si>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</si>
  <si>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</si>
  <si>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</si>
  <si>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</si>
  <si>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</si>
  <si>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</si>
  <si>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</si>
  <si>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</si>
  <si>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</si>
  <si>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</si>
  <si>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</si>
  <si>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</si>
  <si>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</si>
  <si>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</si>
  <si>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</si>
  <si>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</si>
  <si>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</si>
  <si>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</si>
  <si>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</si>
  <si>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</si>
  <si>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</si>
  <si>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</si>
  <si>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</si>
  <si>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</si>
  <si>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</si>
  <si>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</si>
  <si>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</si>
  <si>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</si>
  <si>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</si>
  <si>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</si>
  <si>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</si>
  <si>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</si>
  <si>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</si>
  <si>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</si>
  <si>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</si>
  <si>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</si>
  <si>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</si>
  <si>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</si>
  <si>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</si>
  <si>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</si>
  <si>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</si>
  <si>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</si>
  <si>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</si>
  <si>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</si>
  <si>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</si>
  <si>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</si>
  <si>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</si>
  <si>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</si>
  <si>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</si>
  <si>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</si>
  <si>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</si>
  <si>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</si>
  <si>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</si>
  <si>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</si>
  <si>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</si>
  <si>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</si>
  <si>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</si>
  <si>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</si>
  <si>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</si>
  <si>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</si>
  <si>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</si>
  <si>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</si>
  <si>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</si>
  <si>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</si>
  <si>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</si>
  <si>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</si>
  <si>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</si>
  <si>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</si>
  <si>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</si>
  <si>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</si>
  <si>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</si>
  <si>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</si>
  <si>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</si>
  <si>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</si>
  <si>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</si>
  <si>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</si>
  <si>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</si>
  <si>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</si>
  <si>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</si>
  <si>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</si>
  <si>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</si>
  <si>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</si>
  <si>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</si>
  <si>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</si>
  <si>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</si>
  <si>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</si>
  <si>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</si>
  <si>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</si>
  <si>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</si>
  <si>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</si>
  <si>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</si>
  <si>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</si>
  <si>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</si>
  <si>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</si>
  <si>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</si>
  <si>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</si>
  <si>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</si>
  <si>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</si>
  <si>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</si>
  <si>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</si>
  <si>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</si>
  <si>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</si>
  <si>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</si>
  <si>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</si>
  <si>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</si>
  <si>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</si>
  <si>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</si>
  <si>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</si>
  <si>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</si>
  <si>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</si>
  <si>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</si>
  <si>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</si>
  <si>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</si>
  <si>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</si>
  <si>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</si>
  <si>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</si>
  <si>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</si>
  <si>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</si>
  <si>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</si>
  <si>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</si>
  <si>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</si>
  <si>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</si>
  <si>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</si>
  <si>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</si>
  <si>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</si>
  <si>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</si>
  <si>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</si>
  <si>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</si>
  <si>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</si>
  <si>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</si>
  <si>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</si>
  <si>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</si>
  <si>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</si>
  <si>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</si>
  <si>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</si>
  <si>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</si>
  <si>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</si>
  <si>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</si>
  <si>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</si>
  <si>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</si>
  <si>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</si>
  <si>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</si>
  <si>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</si>
  <si>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</si>
  <si>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</si>
  <si>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</si>
  <si>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</si>
  <si>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</si>
  <si>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</si>
  <si>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</si>
  <si>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</si>
  <si>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</si>
  <si>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</si>
  <si>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</si>
  <si>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</si>
  <si>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</si>
  <si>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</si>
  <si>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</si>
  <si>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</si>
  <si>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</si>
  <si>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</si>
  <si>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</si>
  <si>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</si>
  <si>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</si>
  <si>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</si>
  <si>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</si>
  <si>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</si>
  <si>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</si>
  <si>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</si>
  <si>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</si>
  <si>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</si>
  <si>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</si>
  <si>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</si>
  <si>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</si>
  <si>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</si>
  <si>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</si>
  <si>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</si>
  <si>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</si>
  <si>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</si>
  <si>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</si>
  <si>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</si>
  <si>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</si>
  <si>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</si>
  <si>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</si>
  <si>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</si>
  <si>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</si>
  <si>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</si>
  <si>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</si>
  <si>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</si>
  <si>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</si>
  <si>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</si>
  <si>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</si>
  <si>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</si>
  <si>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</si>
  <si>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</si>
  <si>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</si>
  <si>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</si>
  <si>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</si>
  <si>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</si>
  <si>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</si>
  <si>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</si>
  <si>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</si>
  <si>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</si>
  <si>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</si>
  <si>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</si>
  <si>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</si>
  <si>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</si>
  <si>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</si>
  <si>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</si>
  <si>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</si>
  <si>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</si>
  <si>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</si>
  <si>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</si>
  <si>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</si>
  <si>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</si>
  <si>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</si>
  <si>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</si>
  <si>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</si>
  <si>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</si>
  <si>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</si>
  <si>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</si>
  <si>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</si>
  <si>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</si>
  <si>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</si>
  <si>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</si>
  <si>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</si>
  <si>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</si>
  <si>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</si>
  <si>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</si>
  <si>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</si>
  <si>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</si>
  <si>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</si>
  <si>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</si>
  <si>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</si>
  <si>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</si>
  <si>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</si>
  <si>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</si>
  <si>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</si>
  <si>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</si>
  <si>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</si>
  <si>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</si>
  <si>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</si>
  <si>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</si>
  <si>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</si>
  <si>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</si>
  <si>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</si>
  <si>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</si>
  <si>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</si>
  <si>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</si>
  <si>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</si>
  <si>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</si>
  <si>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</si>
  <si>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</si>
  <si>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</si>
  <si>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</si>
  <si>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</si>
  <si>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</si>
  <si>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</si>
  <si>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</si>
  <si>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</si>
  <si>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</si>
  <si>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</si>
  <si>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</si>
  <si>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</si>
  <si>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</si>
  <si>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</si>
  <si>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</si>
  <si>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</si>
  <si>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</si>
  <si>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</si>
  <si>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</si>
  <si>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</si>
  <si>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</si>
  <si>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</si>
  <si>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</si>
  <si>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</si>
  <si>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</si>
  <si>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</si>
  <si>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</si>
  <si>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</si>
  <si>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</si>
  <si>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</si>
  <si>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</si>
  <si>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</si>
  <si>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</si>
  <si>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</si>
  <si>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</si>
  <si>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</si>
  <si>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</si>
  <si>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</si>
  <si>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</si>
  <si>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</si>
  <si>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</si>
  <si>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</si>
  <si>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</si>
  <si>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</si>
  <si>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</si>
  <si>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</si>
  <si>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</si>
  <si>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</si>
  <si>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</si>
  <si>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</si>
  <si>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</si>
  <si>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</si>
  <si>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</si>
  <si>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</si>
  <si>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</si>
  <si>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</si>
  <si>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</si>
  <si>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</si>
  <si>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</si>
  <si>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</si>
  <si>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</si>
  <si>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</si>
  <si>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</si>
  <si>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</si>
  <si>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</si>
  <si>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</si>
  <si>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</si>
  <si>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</si>
  <si>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</si>
  <si>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</si>
  <si>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</si>
  <si>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</si>
  <si>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</si>
  <si>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</si>
  <si>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</si>
  <si>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</si>
  <si>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</si>
  <si>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</si>
  <si>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</si>
  <si>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</si>
  <si>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</si>
  <si>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</si>
  <si>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</si>
  <si>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</si>
  <si>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</si>
  <si>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</si>
  <si>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</si>
  <si>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</si>
  <si>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</si>
  <si>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</si>
  <si>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</si>
  <si>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</si>
  <si>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</si>
  <si>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</si>
  <si>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</si>
  <si>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</si>
  <si>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</si>
  <si>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</si>
  <si>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</si>
  <si>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</si>
  <si>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</si>
  <si>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</si>
  <si>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</si>
  <si>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</si>
  <si>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</si>
  <si>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</si>
  <si>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</si>
  <si>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</si>
  <si>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</si>
  <si>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</si>
  <si>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</si>
  <si>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</si>
  <si>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</si>
  <si>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</si>
  <si>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</si>
  <si>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</si>
  <si>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</si>
  <si>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</si>
  <si>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</si>
  <si>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</si>
  <si>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</si>
  <si>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</si>
  <si>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</si>
  <si>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</si>
  <si>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</si>
  <si>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</si>
  <si>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</si>
  <si>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</si>
  <si>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</si>
  <si>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</si>
  <si>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</si>
  <si>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</si>
  <si>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</si>
  <si>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</si>
  <si>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</si>
  <si>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</si>
  <si>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</si>
  <si>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</si>
  <si>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</si>
  <si>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</si>
  <si>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</si>
  <si>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</si>
  <si>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</si>
  <si>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</si>
  <si>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</si>
  <si>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</si>
  <si>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</si>
  <si>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</si>
  <si>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</si>
  <si>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</si>
  <si>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</si>
  <si>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</si>
  <si>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</si>
  <si>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</si>
  <si>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</si>
  <si>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</si>
  <si>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</si>
  <si>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</si>
  <si>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</si>
  <si>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</si>
  <si>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</si>
  <si>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</si>
  <si>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</si>
  <si>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</si>
  <si>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</si>
  <si>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</si>
  <si>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</si>
  <si>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</si>
  <si>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</si>
  <si>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</si>
  <si>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</si>
  <si>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</si>
  <si>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</si>
  <si>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</si>
  <si>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</si>
  <si>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</si>
  <si>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</si>
  <si>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</si>
  <si>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</si>
  <si>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</si>
  <si>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</si>
  <si>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</si>
  <si>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</si>
  <si>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</si>
  <si>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</si>
  <si>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</si>
  <si>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</si>
  <si>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</si>
  <si>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</si>
  <si>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</si>
  <si>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</si>
  <si>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</si>
  <si>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</si>
  <si>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</si>
  <si>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</si>
  <si>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</si>
  <si>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</si>
  <si>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</si>
  <si>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</si>
  <si>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</si>
  <si>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</si>
  <si>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</si>
  <si>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</si>
  <si>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</si>
  <si>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</si>
  <si>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</si>
  <si>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</si>
  <si>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</si>
  <si>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</si>
  <si>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</si>
  <si>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</si>
  <si>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</si>
  <si>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</si>
  <si>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</si>
  <si>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</si>
  <si>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</si>
  <si>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</si>
  <si>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</si>
  <si>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</si>
  <si>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</si>
  <si>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</si>
  <si>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</si>
  <si>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</si>
  <si>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</si>
  <si>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</si>
  <si>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</si>
  <si>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</si>
  <si>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</si>
  <si>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</si>
  <si>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</si>
  <si>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</si>
  <si>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</si>
  <si>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</si>
  <si>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</si>
  <si>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</si>
  <si>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</si>
  <si>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</si>
  <si>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</si>
  <si>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</si>
  <si>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</si>
  <si>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</si>
  <si>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</si>
  <si>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</si>
  <si>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</si>
  <si>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</si>
  <si>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</si>
  <si>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</si>
  <si>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</si>
  <si>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</si>
  <si>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</si>
  <si>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</si>
  <si>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</si>
  <si>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</si>
  <si>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</si>
  <si>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</si>
  <si>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</si>
  <si>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</si>
  <si>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</si>
  <si>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</si>
  <si>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</si>
  <si>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</si>
  <si>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</si>
  <si>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</si>
  <si>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</si>
  <si>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</si>
  <si>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</si>
  <si>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</si>
  <si>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</si>
  <si>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</si>
  <si>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</si>
  <si>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</si>
  <si>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</si>
  <si>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</si>
  <si>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</si>
  <si>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</si>
  <si>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</si>
  <si>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</si>
  <si>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</si>
  <si>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</si>
  <si>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</si>
  <si>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</si>
  <si>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</si>
  <si>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</si>
  <si>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</si>
  <si>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</si>
  <si>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</si>
  <si>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</si>
  <si>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</si>
  <si>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</si>
  <si>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</si>
  <si>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</si>
  <si>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</si>
  <si>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</si>
  <si>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</si>
  <si>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</si>
  <si>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</si>
  <si>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</si>
  <si>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</si>
  <si>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</si>
  <si>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</si>
  <si>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</si>
  <si>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</si>
  <si>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</si>
  <si>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</si>
  <si>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</si>
  <si>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</si>
  <si>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</si>
  <si>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</si>
  <si>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</si>
  <si>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</si>
  <si>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</si>
  <si>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</si>
  <si>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</si>
  <si>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</si>
  <si>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</si>
  <si>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</si>
  <si>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</si>
  <si>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</si>
  <si>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</si>
  <si>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</si>
  <si>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</si>
  <si>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</si>
  <si>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</si>
  <si>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</si>
  <si>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</si>
  <si>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</si>
  <si>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</si>
  <si>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</si>
  <si>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</si>
  <si>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</si>
  <si>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</si>
  <si>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</si>
  <si>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</si>
  <si>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</si>
  <si>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</si>
  <si>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</si>
  <si>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</si>
  <si>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</si>
  <si>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</si>
  <si>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</si>
  <si>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</si>
  <si>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</si>
  <si>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</si>
  <si>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</si>
  <si>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</si>
  <si>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</si>
  <si>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</si>
  <si>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</si>
  <si>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</si>
  <si>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</si>
  <si>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</si>
  <si>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</si>
  <si>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</si>
  <si>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</si>
  <si>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</si>
  <si>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</si>
  <si>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</si>
  <si>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</si>
  <si>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</si>
  <si>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</si>
  <si>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</si>
  <si>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</si>
  <si>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</si>
  <si>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</si>
  <si>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</si>
  <si>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</si>
  <si>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</si>
  <si>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</si>
  <si>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</si>
  <si>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</si>
  <si>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</si>
  <si>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</si>
  <si>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</si>
  <si>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</si>
  <si>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</si>
  <si>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</si>
  <si>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</si>
  <si>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</si>
  <si>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</si>
  <si>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</si>
  <si>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</si>
  <si>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</si>
  <si>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</si>
  <si>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</si>
  <si>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</si>
  <si>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</si>
  <si>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</si>
  <si>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</si>
  <si>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</si>
  <si>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</si>
  <si>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</si>
  <si>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</si>
  <si>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</si>
  <si>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</si>
  <si>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</si>
  <si>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</si>
  <si>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</si>
  <si>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</si>
  <si>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</si>
  <si>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</si>
  <si>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</si>
  <si>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</si>
  <si>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</si>
  <si>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</si>
  <si>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</si>
  <si>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</si>
  <si>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</si>
  <si>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</si>
  <si>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</si>
  <si>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</si>
  <si>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</si>
  <si>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</si>
  <si>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</si>
  <si>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</si>
  <si>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</si>
  <si>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</si>
  <si>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</si>
  <si>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</si>
  <si>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</si>
  <si>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</si>
  <si>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</si>
  <si>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</si>
  <si>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</si>
  <si>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</si>
  <si>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</si>
  <si>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</si>
  <si>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</si>
  <si>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</si>
  <si>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</si>
  <si>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</si>
  <si>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</si>
  <si>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</si>
  <si>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</si>
  <si>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</si>
  <si>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</si>
  <si>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</si>
  <si>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</si>
  <si>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</si>
  <si>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</si>
  <si>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</si>
  <si>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</si>
  <si>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</si>
  <si>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</si>
  <si>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</si>
  <si>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</si>
  <si>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</si>
  <si>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</si>
  <si>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</si>
  <si>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</si>
  <si>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</si>
  <si>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</si>
  <si>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</si>
  <si>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</si>
  <si>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</si>
  <si>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</si>
  <si>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</si>
  <si>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</si>
  <si>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</si>
  <si>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</si>
  <si>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</si>
  <si>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</si>
  <si>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</si>
  <si>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</si>
  <si>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</si>
  <si>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</si>
  <si>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</si>
  <si>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</si>
  <si>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</si>
  <si>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</si>
  <si>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</si>
  <si>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</si>
  <si>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</si>
  <si>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</si>
  <si>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</si>
  <si>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</si>
  <si>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</si>
  <si>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</si>
  <si>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</si>
  <si>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</si>
  <si>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</si>
  <si>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</si>
  <si>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</si>
  <si>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</si>
  <si>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</si>
  <si>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</si>
  <si>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</si>
  <si>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</si>
  <si>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</si>
  <si>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</si>
  <si>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</si>
  <si>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</si>
  <si>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</si>
  <si>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</si>
  <si>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</si>
  <si>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</si>
  <si>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</si>
  <si>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</si>
  <si>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</si>
  <si>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</si>
  <si>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</si>
  <si>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</si>
  <si>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</si>
  <si>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</si>
  <si>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</si>
  <si>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</si>
  <si>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</si>
  <si>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</si>
  <si>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</si>
  <si>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</si>
  <si>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</si>
  <si>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</si>
  <si>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</si>
  <si>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</si>
  <si>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</si>
  <si>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</si>
  <si>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</si>
  <si>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</si>
  <si>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</si>
  <si>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</si>
  <si>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</si>
  <si>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</si>
  <si>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</si>
  <si>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</si>
  <si>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</si>
  <si>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</si>
  <si>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</si>
  <si>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</si>
  <si>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</si>
  <si>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</si>
  <si>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</si>
  <si>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</si>
  <si>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</si>
  <si>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</si>
  <si>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</si>
  <si>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</si>
  <si>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</si>
  <si>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</si>
  <si>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</si>
  <si>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</si>
  <si>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</si>
  <si>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</si>
  <si>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</si>
  <si>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</si>
  <si>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</si>
  <si>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</si>
  <si>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</si>
  <si>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</si>
  <si>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</si>
  <si>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</si>
  <si>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</si>
  <si>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</si>
  <si>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</si>
  <si>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</si>
  <si>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</si>
  <si>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</si>
  <si>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</si>
  <si>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</si>
  <si>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</si>
  <si>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</si>
  <si>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</si>
  <si>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</si>
  <si>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</si>
  <si>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</si>
  <si>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</si>
  <si>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</si>
  <si>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</si>
  <si>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</si>
  <si>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</si>
  <si>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</si>
  <si>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</si>
  <si>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</si>
  <si>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</si>
  <si>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</si>
  <si>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</si>
  <si>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</si>
  <si>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</si>
  <si>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</si>
  <si>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</si>
  <si>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</si>
  <si>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</si>
  <si>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</si>
  <si>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</si>
  <si>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</si>
  <si>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</si>
  <si>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</si>
  <si>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</si>
  <si>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</si>
  <si>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</si>
  <si>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</si>
  <si>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</si>
  <si>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</si>
  <si>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</si>
  <si>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</si>
  <si>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</si>
  <si>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</si>
  <si>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</si>
  <si>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</si>
  <si>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</si>
  <si>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</si>
  <si>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</si>
  <si>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</si>
  <si>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</si>
  <si>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</si>
  <si>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</si>
  <si>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</si>
  <si>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</si>
  <si>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</si>
  <si>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</si>
  <si>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</si>
  <si>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</si>
  <si>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</si>
  <si>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</si>
  <si>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</si>
  <si>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</si>
  <si>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</si>
  <si>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</si>
  <si>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</si>
  <si>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</si>
  <si>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</si>
  <si>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</si>
  <si>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</si>
  <si>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</si>
  <si>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</si>
  <si>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</si>
  <si>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</si>
  <si>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</si>
  <si>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</si>
  <si>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</si>
  <si>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</si>
  <si>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</si>
  <si>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</si>
  <si>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</si>
  <si>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</si>
  <si>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</si>
  <si>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</si>
  <si>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</si>
  <si>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</si>
  <si>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</si>
  <si>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</si>
  <si>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</si>
  <si>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</si>
  <si>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</si>
  <si>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</si>
  <si>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</si>
  <si>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</si>
  <si>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</si>
  <si>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</si>
  <si>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</si>
  <si>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</si>
  <si>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</si>
  <si>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</si>
  <si>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</si>
  <si>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</si>
  <si>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</si>
  <si>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</si>
  <si>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</si>
  <si>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</si>
  <si>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</si>
  <si>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</si>
  <si>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</si>
  <si>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</si>
  <si>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</si>
  <si>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</si>
  <si>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</si>
  <si>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</si>
  <si>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</si>
  <si>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</si>
  <si>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</si>
  <si>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</si>
  <si>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</si>
  <si>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</si>
  <si>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</si>
  <si>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</si>
  <si>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</si>
  <si>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</si>
  <si>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</si>
  <si>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</si>
  <si>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</si>
  <si>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</si>
  <si>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</si>
  <si>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</si>
  <si>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</si>
  <si>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</si>
  <si>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</si>
  <si>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</si>
  <si>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</si>
  <si>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</si>
  <si>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</si>
  <si>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</si>
  <si>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</si>
  <si>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</si>
  <si>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</si>
  <si>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</si>
  <si>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</si>
  <si>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</si>
  <si>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</si>
  <si>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</si>
  <si>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</si>
  <si>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</si>
  <si>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</si>
  <si>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</si>
  <si>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</si>
  <si>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</si>
  <si>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</si>
  <si>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</si>
  <si>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</si>
  <si>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</si>
  <si>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</si>
  <si>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</si>
  <si>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</si>
  <si>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</si>
  <si>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</si>
  <si>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</si>
  <si>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</si>
  <si>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</si>
  <si>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</si>
  <si>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</si>
  <si>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</si>
  <si>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</si>
  <si>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</si>
  <si>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</si>
  <si>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</si>
  <si>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</si>
  <si>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</si>
  <si>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</si>
  <si>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</si>
  <si>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</si>
  <si>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</si>
  <si>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</si>
  <si>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</si>
  <si>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</si>
  <si>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</si>
  <si>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</si>
  <si>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</si>
  <si>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</si>
  <si>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</si>
  <si>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</si>
  <si>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</si>
  <si>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</si>
  <si>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</si>
  <si>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</si>
  <si>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</si>
  <si>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</si>
  <si>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</si>
  <si>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</si>
  <si>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</si>
  <si>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</si>
  <si>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</si>
  <si>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</si>
  <si>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</si>
  <si>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</si>
  <si>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</si>
  <si>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</si>
  <si>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</si>
  <si>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</si>
  <si>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</si>
  <si>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</si>
  <si>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</si>
  <si>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</si>
  <si>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</si>
  <si>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</si>
  <si>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</si>
  <si>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</si>
  <si>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</si>
  <si>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</si>
  <si>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</si>
  <si>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</si>
  <si>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</si>
  <si>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</si>
  <si>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</si>
  <si>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</si>
  <si>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</si>
  <si>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</si>
  <si>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</si>
  <si>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</si>
  <si>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</si>
  <si>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</si>
  <si>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</si>
  <si>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</si>
  <si>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</si>
  <si>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</si>
  <si>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</si>
  <si>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</si>
  <si>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</si>
  <si>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</si>
  <si>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</si>
  <si>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</si>
  <si>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</si>
  <si>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</si>
  <si>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</si>
  <si>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</si>
  <si>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</si>
  <si>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</si>
  <si>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</si>
  <si>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</si>
  <si>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</si>
  <si>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</si>
  <si>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</si>
  <si>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</si>
  <si>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</si>
  <si>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</si>
  <si>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</si>
  <si>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</si>
  <si>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</si>
  <si>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</si>
  <si>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</si>
  <si>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</si>
  <si>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</si>
  <si>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</si>
  <si>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</si>
  <si>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</si>
  <si>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</si>
  <si>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</si>
  <si>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</si>
  <si>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</si>
  <si>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</si>
  <si>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</si>
  <si>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</si>
  <si>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</si>
  <si>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</si>
  <si>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</si>
  <si>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</si>
  <si>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</si>
  <si>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</si>
  <si>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</si>
  <si>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</si>
  <si>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</si>
  <si>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</si>
  <si>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</si>
  <si>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</si>
  <si>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</si>
  <si>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</si>
  <si>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</si>
  <si>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</si>
  <si>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</si>
  <si>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</si>
  <si>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</si>
  <si>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</si>
  <si>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</si>
  <si>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</si>
  <si>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</si>
  <si>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</si>
  <si>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</si>
  <si>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</si>
  <si>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</si>
  <si>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</si>
  <si>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</si>
  <si>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</si>
  <si>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</si>
  <si>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</si>
  <si>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</si>
  <si>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</si>
  <si>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</si>
  <si>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</si>
  <si>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</si>
  <si>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</si>
  <si>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</si>
  <si>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</si>
  <si>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</si>
  <si>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</si>
  <si>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</si>
  <si>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</si>
  <si>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</si>
  <si>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</si>
  <si>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</si>
  <si>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</si>
  <si>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</si>
  <si>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</si>
  <si>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</si>
  <si>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</si>
  <si>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</si>
  <si>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</si>
  <si>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</si>
  <si>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</si>
  <si>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</si>
  <si>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</si>
  <si>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</si>
  <si>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</si>
  <si>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</si>
  <si>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</si>
  <si>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</si>
  <si>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</si>
  <si>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</si>
  <si>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</si>
  <si>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</si>
  <si>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</si>
  <si>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</si>
  <si>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</si>
  <si>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</si>
  <si>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</si>
  <si>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</si>
  <si>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</si>
  <si>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</si>
  <si>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</si>
  <si>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</si>
  <si>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</si>
  <si>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</si>
  <si>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</si>
  <si>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</si>
  <si>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</si>
  <si>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</si>
  <si>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</si>
  <si>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</si>
  <si>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</si>
  <si>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</si>
  <si>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</si>
  <si>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</si>
  <si>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</si>
  <si>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</si>
  <si>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</si>
  <si>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</si>
  <si>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</si>
  <si>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</si>
  <si>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</si>
  <si>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</si>
  <si>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</si>
  <si>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</si>
  <si>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</si>
  <si>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</si>
  <si>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</si>
  <si>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</si>
  <si>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</si>
  <si>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</si>
  <si>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</si>
  <si>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</si>
  <si>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</si>
  <si>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</si>
  <si>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</si>
  <si>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</si>
  <si>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</si>
  <si>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</si>
  <si>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</si>
  <si>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</si>
  <si>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</si>
  <si>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</si>
  <si>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</si>
  <si>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</si>
  <si>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</si>
  <si>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</si>
  <si>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</si>
  <si>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</si>
  <si>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</si>
  <si>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</si>
  <si>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</si>
  <si>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</si>
  <si>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</si>
  <si>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</si>
  <si>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</si>
  <si>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</si>
  <si>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</si>
  <si>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</si>
  <si>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</si>
  <si>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</si>
  <si>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</si>
  <si>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</si>
  <si>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</si>
  <si>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</si>
  <si>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</si>
  <si>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</si>
  <si>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</si>
  <si>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</si>
  <si>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</si>
  <si>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</si>
  <si>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</si>
  <si>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</si>
  <si>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</si>
  <si>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</si>
  <si>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</si>
  <si>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</si>
  <si>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</si>
  <si>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</si>
  <si>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</si>
  <si>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</si>
  <si>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</si>
  <si>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</si>
  <si>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</si>
  <si>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</si>
  <si>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</si>
  <si>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</si>
  <si>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</si>
  <si>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</si>
  <si>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</si>
  <si>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</si>
  <si>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</si>
  <si>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</si>
  <si>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</si>
  <si>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</si>
  <si>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</si>
  <si>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</si>
  <si>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</si>
  <si>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</si>
  <si>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</si>
  <si>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</si>
  <si>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</si>
  <si>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</si>
  <si>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</si>
  <si>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</si>
  <si>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</si>
  <si>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</si>
  <si>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</si>
  <si>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</si>
  <si>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</si>
  <si>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</si>
  <si>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</si>
  <si>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</si>
  <si>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</si>
  <si>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</si>
  <si>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</si>
  <si>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</si>
  <si>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</si>
  <si>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</si>
  <si>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</si>
  <si>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</si>
  <si>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</si>
  <si>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</si>
  <si>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</si>
  <si>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</si>
  <si>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</si>
  <si>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</si>
  <si>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</si>
  <si>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</si>
  <si>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</si>
  <si>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</si>
  <si>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</si>
  <si>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</si>
  <si>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</si>
  <si>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</si>
  <si>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</si>
  <si>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</si>
  <si>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</si>
  <si>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</si>
  <si>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</si>
  <si>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</si>
  <si>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</si>
  <si>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</si>
  <si>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</si>
  <si>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</si>
  <si>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</si>
  <si>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</si>
  <si>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</si>
  <si>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</si>
  <si>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</si>
  <si>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</si>
  <si>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</si>
  <si>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</si>
  <si>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</si>
  <si>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</si>
  <si>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</si>
  <si>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</si>
  <si>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</si>
  <si>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</si>
  <si>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</si>
  <si>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</si>
  <si>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</si>
  <si>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</si>
  <si>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</si>
  <si>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</si>
  <si>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</si>
  <si>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</si>
  <si>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</si>
  <si>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</si>
  <si>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</si>
  <si>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</si>
  <si>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</si>
  <si>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</si>
  <si>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</si>
  <si>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</si>
  <si>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</si>
  <si>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</si>
  <si>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</si>
  <si>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</si>
  <si>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</si>
  <si>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</si>
  <si>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</si>
  <si>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</si>
  <si>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</si>
  <si>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</si>
  <si>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</si>
  <si>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</si>
  <si>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</si>
  <si>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</si>
  <si>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</si>
  <si>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</si>
  <si>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</si>
  <si>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</si>
  <si>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</si>
  <si>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</si>
  <si>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</si>
  <si>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</si>
  <si>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</si>
  <si>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</si>
  <si>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</si>
  <si>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</si>
  <si>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</si>
  <si>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</si>
  <si>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</si>
  <si>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</si>
  <si>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</si>
  <si>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</si>
  <si>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</si>
  <si>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</si>
  <si>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</si>
  <si>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</si>
  <si>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</si>
  <si>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</si>
  <si>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</si>
  <si>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</si>
  <si>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</si>
  <si>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</si>
  <si>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</si>
  <si>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</si>
  <si>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</si>
  <si>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</si>
  <si>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</si>
  <si>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</si>
  <si>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</si>
  <si>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</si>
  <si>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</si>
  <si>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</si>
  <si>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</si>
  <si>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</si>
  <si>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</si>
  <si>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</si>
  <si>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</si>
  <si>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</si>
  <si>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</si>
  <si>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</si>
  <si>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</si>
  <si>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</si>
  <si>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</si>
  <si>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</si>
  <si>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</si>
  <si>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</si>
  <si>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</si>
  <si>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</si>
  <si>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</si>
  <si>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</si>
  <si>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</si>
  <si>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</si>
  <si>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</si>
  <si>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</si>
  <si>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</si>
  <si>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</si>
  <si>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</si>
  <si>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</si>
  <si>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</si>
  <si>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</si>
  <si>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</si>
  <si>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</si>
  <si>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</si>
  <si>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</si>
  <si>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</si>
  <si>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</si>
  <si>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</si>
  <si>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</si>
  <si>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</si>
  <si>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</si>
  <si>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</si>
  <si>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</si>
  <si>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</si>
  <si>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</si>
  <si>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</si>
  <si>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</si>
  <si>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</si>
  <si>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</si>
  <si>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</si>
  <si>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</si>
  <si>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</si>
  <si>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</si>
  <si>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</si>
  <si>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</si>
  <si>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</si>
  <si>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</si>
  <si>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</si>
  <si>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</si>
  <si>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</si>
  <si>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</si>
  <si>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</si>
  <si>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</si>
  <si>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</si>
  <si>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</si>
  <si>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</si>
  <si>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</si>
  <si>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</si>
  <si>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</si>
  <si>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</si>
  <si>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</si>
  <si>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</si>
  <si>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</si>
  <si>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</si>
  <si>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</si>
  <si>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</si>
  <si>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</si>
  <si>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</si>
  <si>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</si>
  <si>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</si>
  <si>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</si>
  <si>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</si>
  <si>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</si>
  <si>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</si>
  <si>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</si>
  <si>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</si>
  <si>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</si>
  <si>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</si>
  <si>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</si>
  <si>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</si>
  <si>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</si>
  <si>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</si>
  <si>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</si>
  <si>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</si>
  <si>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</si>
  <si>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</si>
  <si>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</si>
  <si>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</si>
  <si>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</si>
  <si>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</si>
  <si>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</si>
  <si>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</si>
  <si>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</si>
  <si>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</si>
  <si>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</si>
  <si>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</si>
  <si>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</si>
  <si>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</si>
  <si>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</si>
  <si>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</si>
  <si>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</si>
  <si>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</si>
  <si>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</si>
  <si>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</si>
  <si>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</si>
  <si>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</si>
  <si>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</si>
  <si>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</si>
  <si>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</si>
  <si>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</si>
  <si>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</si>
  <si>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</si>
  <si>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</si>
  <si>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</si>
  <si>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</si>
  <si>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</si>
  <si>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</si>
  <si>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</si>
  <si>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</si>
  <si>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</si>
  <si>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</si>
  <si>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</si>
  <si>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</si>
  <si>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</si>
  <si>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</si>
  <si>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</si>
  <si>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</si>
  <si>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</si>
  <si>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</si>
  <si>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</si>
  <si>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</si>
  <si>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</si>
  <si>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</si>
  <si>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</si>
  <si>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</si>
  <si>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</si>
  <si>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</si>
  <si>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</si>
  <si>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</si>
  <si>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</si>
  <si>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</si>
  <si>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</si>
  <si>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</si>
  <si>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</si>
  <si>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</si>
  <si>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</si>
  <si>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</si>
  <si>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</si>
  <si>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</si>
  <si>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</si>
  <si>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</si>
  <si>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</si>
  <si>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</si>
  <si>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</si>
  <si>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</si>
  <si>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</si>
  <si>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</si>
  <si>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</si>
  <si>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</si>
  <si>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</si>
  <si>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</si>
  <si>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</si>
  <si>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</si>
  <si>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</si>
  <si>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</si>
  <si>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</si>
  <si>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</si>
  <si>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</si>
  <si>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</si>
  <si>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</si>
  <si>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</si>
  <si>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</si>
  <si>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</si>
  <si>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</si>
  <si>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</si>
  <si>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</si>
  <si>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</si>
  <si>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</si>
  <si>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</si>
  <si>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</si>
  <si>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</si>
  <si>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</si>
  <si>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</si>
  <si>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</si>
  <si>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</si>
  <si>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</si>
  <si>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</si>
  <si>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</si>
  <si>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</si>
  <si>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</si>
  <si>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</si>
  <si>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</si>
  <si>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</si>
  <si>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</si>
  <si>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</si>
  <si>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</si>
  <si>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</si>
  <si>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</si>
  <si>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</si>
  <si>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</si>
  <si>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</si>
  <si>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</si>
  <si>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</si>
  <si>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</si>
  <si>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</si>
  <si>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</si>
  <si>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</si>
  <si>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</si>
  <si>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</si>
  <si>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</si>
  <si>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</si>
  <si>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</si>
  <si>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</si>
  <si>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</si>
  <si>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</si>
  <si>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</si>
  <si>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</si>
  <si>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</si>
  <si>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</si>
  <si>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</si>
  <si>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</si>
  <si>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</si>
  <si>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</si>
  <si>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</si>
  <si>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</si>
  <si>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</si>
  <si>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</si>
  <si>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</si>
  <si>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</si>
  <si>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</si>
  <si>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</si>
  <si>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</si>
  <si>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</si>
  <si>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</si>
  <si>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</si>
  <si>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</si>
  <si>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</si>
  <si>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</si>
  <si>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</si>
  <si>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</si>
  <si>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</si>
  <si>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</si>
  <si>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</si>
  <si>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</si>
  <si>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</si>
  <si>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</si>
  <si>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</si>
  <si>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</si>
  <si>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</si>
  <si>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</si>
  <si>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</si>
  <si>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</si>
  <si>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</si>
  <si>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</si>
  <si>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</si>
  <si>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</si>
  <si>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</si>
  <si>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</si>
  <si>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</si>
  <si>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</si>
  <si>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</si>
  <si>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</si>
  <si>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</si>
  <si>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</si>
  <si>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</si>
  <si>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</si>
  <si>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</si>
  <si>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</si>
  <si>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</si>
  <si>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</si>
  <si>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</si>
  <si>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</si>
  <si>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</si>
  <si>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</si>
  <si>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</si>
  <si>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</si>
  <si>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</si>
  <si>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</si>
  <si>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</si>
  <si>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</si>
  <si>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</si>
  <si>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</si>
  <si>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</si>
  <si>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</si>
  <si>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</si>
  <si>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</si>
  <si>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</si>
  <si>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</si>
  <si>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</si>
  <si>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</si>
  <si>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</si>
  <si>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</si>
  <si>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</si>
  <si>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</si>
  <si>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</si>
  <si>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</si>
  <si>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</si>
  <si>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</si>
  <si>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</si>
  <si>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</si>
  <si>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</si>
  <si>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</si>
  <si>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</si>
  <si>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</si>
  <si>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</si>
  <si>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</si>
  <si>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</si>
  <si>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</si>
  <si>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</si>
  <si>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</si>
  <si>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</si>
  <si>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</si>
  <si>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</si>
  <si>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</si>
  <si>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</si>
  <si>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</si>
  <si>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</si>
  <si>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</si>
  <si>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</si>
  <si>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</si>
  <si>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</si>
  <si>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</si>
  <si>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</si>
  <si>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</si>
  <si>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</si>
  <si>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</si>
  <si>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</si>
  <si>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</si>
  <si>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</si>
  <si>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</si>
  <si>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</si>
  <si>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</si>
  <si>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</si>
  <si>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</si>
  <si>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</si>
  <si>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</si>
  <si>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</si>
  <si>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</si>
  <si>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</si>
  <si>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</si>
  <si>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</si>
  <si>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</si>
  <si>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</si>
  <si>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</si>
  <si>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</si>
  <si>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</si>
  <si>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</si>
  <si>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</si>
  <si>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</si>
  <si>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</si>
  <si>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</si>
  <si>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</si>
  <si>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</si>
  <si>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</si>
  <si>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</si>
  <si>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</si>
  <si>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</si>
  <si>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</si>
  <si>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</si>
  <si>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</si>
  <si>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</si>
  <si>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</si>
  <si>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</si>
  <si>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</si>
  <si>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</si>
  <si>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</si>
  <si>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</si>
  <si>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</si>
  <si>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</si>
  <si>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</si>
  <si>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</si>
  <si>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</si>
  <si>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</si>
  <si>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</si>
  <si>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</si>
  <si>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</si>
  <si>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</si>
  <si>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</si>
  <si>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</si>
  <si>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</si>
  <si>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</si>
  <si>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</si>
  <si>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</si>
  <si>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</si>
  <si>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</si>
  <si>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</si>
  <si>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</si>
  <si>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</si>
  <si>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</si>
  <si>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</si>
  <si>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</si>
  <si>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</si>
  <si>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</si>
  <si>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</si>
  <si>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</si>
  <si>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</si>
  <si>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</si>
  <si>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</si>
  <si>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</si>
  <si>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</si>
  <si>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</si>
  <si>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</si>
  <si>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</si>
  <si>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</si>
  <si>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</si>
  <si>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</si>
  <si>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</si>
  <si>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</si>
  <si>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</si>
  <si>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</si>
  <si>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</si>
  <si>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</si>
  <si>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</si>
  <si>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</si>
  <si>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</si>
  <si>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</si>
  <si>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</si>
  <si>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</si>
  <si>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</si>
  <si>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</si>
  <si>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</si>
  <si>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</si>
  <si>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</si>
  <si>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</si>
  <si>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</si>
  <si>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</si>
  <si>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</si>
  <si>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</si>
  <si>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</si>
  <si>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</si>
  <si>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</si>
  <si>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</si>
  <si>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</si>
  <si>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</si>
  <si>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</si>
  <si>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</si>
  <si>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</si>
  <si>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</si>
  <si>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</si>
  <si>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</si>
  <si>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</si>
  <si>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</si>
  <si>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</si>
  <si>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</si>
  <si>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</si>
  <si>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</si>
  <si>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</si>
  <si>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</si>
  <si>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</si>
  <si>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</si>
  <si>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</si>
  <si>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</si>
  <si>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</si>
  <si>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</si>
  <si>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</si>
  <si>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</si>
  <si>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</si>
  <si>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</si>
  <si>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</si>
  <si>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</si>
  <si>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</si>
  <si>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</si>
  <si>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</si>
  <si>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</si>
  <si>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</si>
  <si>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</si>
  <si>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</si>
  <si>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</si>
  <si>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</si>
  <si>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</si>
  <si>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</si>
  <si>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</si>
  <si>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</si>
  <si>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</si>
  <si>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</si>
  <si>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</si>
  <si>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</si>
  <si>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</si>
  <si>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</si>
  <si>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</si>
  <si>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</si>
  <si>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</si>
  <si>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</si>
  <si>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</si>
  <si>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</si>
  <si>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</si>
  <si>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</si>
  <si>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</si>
  <si>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</si>
  <si>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</si>
  <si>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</si>
  <si>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</si>
  <si>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</si>
  <si>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</si>
  <si>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</si>
  <si>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</si>
  <si>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</si>
  <si>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</si>
  <si>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</si>
  <si>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</si>
  <si>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</si>
  <si>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</si>
  <si>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</si>
  <si>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</si>
  <si>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</si>
  <si>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</si>
  <si>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</si>
  <si>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</si>
  <si>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</si>
  <si>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</si>
  <si>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</si>
  <si>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</si>
  <si>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</si>
  <si>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</si>
  <si>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</si>
  <si>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</si>
  <si>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</si>
  <si>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</si>
  <si>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</si>
  <si>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</si>
  <si>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</si>
  <si>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</si>
  <si>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</si>
  <si>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</si>
  <si>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</si>
  <si>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</si>
  <si>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</si>
  <si>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</si>
  <si>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</si>
  <si>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</si>
  <si>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</si>
  <si>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</si>
  <si>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</si>
  <si>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</si>
  <si>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</si>
  <si>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</si>
  <si>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</si>
  <si>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</si>
  <si>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</si>
  <si>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</si>
  <si>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</si>
  <si>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</si>
  <si>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</si>
  <si>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</si>
  <si>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</si>
  <si>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</si>
  <si>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</si>
  <si>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</si>
  <si>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</si>
  <si>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</si>
  <si>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</si>
  <si>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</si>
  <si>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</si>
  <si>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</si>
  <si>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</si>
  <si>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</si>
  <si>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</si>
  <si>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</si>
  <si>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</si>
  <si>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</si>
  <si>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</si>
  <si>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</si>
  <si>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</si>
  <si>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</si>
  <si>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</si>
  <si>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</si>
  <si>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</si>
  <si>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</si>
  <si>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</si>
  <si>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</si>
  <si>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</si>
  <si>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</si>
  <si>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</si>
  <si>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</si>
  <si>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</si>
  <si>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</si>
  <si>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</si>
  <si>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</si>
  <si>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</si>
  <si>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</si>
  <si>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</si>
  <si>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</si>
  <si>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</si>
  <si>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</si>
  <si>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</si>
  <si>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</si>
  <si>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</si>
  <si>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</si>
  <si>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</si>
  <si>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</si>
  <si>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</si>
  <si>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</si>
  <si>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</si>
  <si>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</si>
  <si>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</si>
  <si>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</si>
  <si>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</si>
  <si>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</si>
  <si>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</si>
  <si>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</si>
  <si>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</si>
  <si>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</si>
  <si>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</si>
  <si>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</si>
  <si>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</si>
  <si>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</si>
  <si>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</si>
  <si>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</si>
  <si>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</si>
  <si>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</si>
  <si>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</si>
  <si>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</si>
  <si>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</si>
  <si>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</si>
  <si>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</si>
  <si>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</si>
  <si>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</si>
  <si>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</si>
  <si>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</si>
  <si>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</si>
  <si>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</si>
  <si>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</si>
  <si>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</si>
  <si>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</si>
  <si>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</si>
  <si>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</si>
  <si>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</si>
  <si>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</si>
  <si>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</si>
  <si>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</si>
  <si>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</si>
  <si>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</si>
  <si>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</si>
  <si>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</si>
  <si>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</si>
  <si>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</si>
  <si>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</si>
  <si>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</si>
  <si>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</si>
  <si>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</si>
  <si>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</si>
  <si>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</si>
  <si>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</si>
  <si>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</si>
  <si>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</si>
  <si>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</si>
  <si>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</si>
  <si>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</si>
  <si>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</si>
  <si>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</si>
  <si>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</si>
  <si>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</si>
  <si>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</si>
  <si>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</si>
  <si>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</si>
  <si>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</si>
  <si>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</si>
  <si>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</si>
  <si>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</si>
  <si>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</si>
  <si>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</si>
  <si>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</si>
  <si>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</si>
  <si>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</si>
  <si>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</si>
  <si>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</si>
  <si>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</si>
  <si>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</si>
  <si>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</si>
  <si>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</si>
  <si>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</si>
  <si>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</si>
  <si>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</si>
  <si>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</si>
  <si>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</si>
  <si>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</si>
  <si>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</si>
  <si>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</si>
  <si>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</si>
  <si>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</si>
  <si>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</si>
  <si>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</si>
  <si>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</si>
  <si>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</si>
  <si>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</si>
  <si>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</si>
  <si>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</si>
  <si>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</si>
  <si>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</si>
  <si>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</si>
  <si>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</si>
  <si>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</si>
  <si>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</si>
  <si>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</si>
  <si>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</si>
  <si>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</si>
  <si>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</si>
  <si>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</si>
  <si>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</si>
  <si>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</si>
  <si>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</si>
  <si>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</si>
  <si>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</si>
  <si>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</si>
  <si>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</si>
  <si>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</si>
  <si>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</si>
  <si>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</si>
  <si>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</si>
  <si>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</si>
  <si>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</si>
  <si>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</si>
  <si>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</si>
  <si>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</si>
  <si>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</si>
  <si>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</si>
  <si>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</si>
  <si>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</si>
  <si>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</si>
  <si>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</si>
  <si>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</si>
  <si>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</si>
  <si>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</si>
  <si>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</si>
  <si>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</si>
  <si>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</si>
  <si>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</si>
  <si>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</si>
  <si>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</si>
  <si>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</si>
  <si>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</si>
  <si>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</si>
  <si>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</si>
  <si>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</si>
  <si>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</si>
  <si>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</si>
  <si>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</si>
  <si>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</si>
  <si>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</si>
  <si>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</si>
  <si>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</si>
  <si>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</si>
  <si>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</si>
  <si>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</si>
  <si>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</si>
  <si>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</si>
  <si>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</si>
  <si>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</si>
  <si>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</si>
  <si>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</si>
  <si>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</si>
  <si>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</si>
  <si>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</si>
  <si>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</si>
  <si>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</si>
  <si>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</si>
  <si>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</si>
  <si>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</si>
  <si>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</si>
  <si>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</si>
  <si>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</si>
  <si>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</si>
  <si>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</si>
  <si>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</si>
  <si>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</si>
  <si>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</si>
  <si>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</si>
  <si>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</si>
  <si>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</si>
  <si>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</si>
  <si>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</si>
  <si>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</si>
  <si>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</si>
  <si>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</si>
  <si>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</si>
  <si>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</si>
  <si>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</si>
  <si>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</si>
  <si>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</si>
  <si>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</si>
  <si>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</si>
  <si>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</si>
  <si>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</si>
  <si>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</si>
  <si>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</si>
  <si>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</si>
  <si>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</si>
  <si>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</si>
  <si>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</si>
  <si>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</si>
  <si>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</si>
  <si>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</si>
  <si>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</si>
  <si>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</si>
  <si>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</si>
  <si>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</si>
  <si>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</si>
  <si>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</si>
  <si>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</si>
  <si>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</si>
  <si>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</si>
  <si>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</si>
  <si>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</si>
  <si>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</si>
  <si>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</si>
  <si>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</si>
  <si>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</si>
  <si>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</si>
  <si>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</si>
  <si>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</si>
  <si>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</si>
  <si>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</si>
  <si>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</si>
  <si>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</si>
  <si>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</si>
  <si>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</si>
  <si>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</si>
  <si>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</si>
  <si>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</si>
  <si>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</si>
  <si>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</si>
  <si>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</si>
  <si>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</si>
  <si>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</si>
  <si>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</si>
  <si>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</si>
  <si>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</si>
  <si>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</si>
  <si>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</si>
  <si>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</si>
  <si>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</si>
  <si>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</si>
  <si>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</si>
  <si>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</si>
  <si>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</si>
  <si>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</si>
  <si>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</si>
  <si>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</si>
  <si>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</si>
  <si>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</si>
  <si>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</si>
  <si>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</si>
  <si>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</si>
  <si>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</si>
  <si>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</si>
  <si>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</si>
  <si>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</si>
  <si>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</si>
  <si>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</si>
  <si>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</si>
  <si>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</si>
  <si>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</si>
  <si>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</si>
  <si>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</si>
  <si>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</si>
  <si>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</si>
  <si>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</si>
  <si>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</si>
  <si>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</si>
  <si>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</si>
  <si>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</si>
  <si>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</si>
  <si>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</si>
  <si>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</si>
  <si>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</si>
  <si>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</si>
  <si>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</si>
  <si>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</si>
  <si>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</si>
  <si>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</si>
  <si>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</si>
  <si>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</si>
  <si>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</si>
  <si>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</si>
  <si>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</si>
  <si>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</si>
  <si>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</si>
  <si>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</si>
  <si>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</si>
  <si>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</si>
  <si>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</si>
  <si>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</si>
  <si>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</si>
  <si>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</si>
  <si>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</si>
  <si>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</si>
  <si>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</si>
  <si>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</si>
  <si>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</si>
  <si>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</si>
  <si>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</si>
  <si>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</si>
  <si>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</si>
  <si>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</si>
  <si>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</si>
  <si>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</si>
  <si>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</si>
  <si>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</si>
  <si>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</si>
  <si>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</si>
  <si>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</si>
  <si>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</si>
  <si>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</si>
  <si>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</si>
  <si>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</si>
  <si>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</si>
  <si>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</si>
  <si>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</si>
  <si>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</si>
  <si>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</si>
  <si>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</si>
  <si>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</si>
  <si>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</si>
  <si>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</si>
  <si>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</si>
  <si>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</si>
  <si>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</si>
  <si>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</si>
  <si>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</si>
  <si>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</si>
  <si>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</si>
  <si>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</si>
  <si>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</si>
  <si>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</si>
  <si>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</si>
  <si>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</si>
  <si>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</si>
  <si>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</si>
  <si>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</si>
  <si>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</si>
  <si>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</si>
  <si>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</si>
  <si>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</si>
  <si>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</si>
  <si>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</si>
  <si>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</si>
  <si>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</si>
  <si>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</si>
  <si>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</si>
  <si>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</si>
  <si>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</si>
  <si>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</si>
  <si>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</si>
  <si>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</si>
  <si>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</si>
  <si>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</si>
  <si>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</si>
  <si>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</si>
  <si>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</si>
  <si>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</si>
  <si>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</si>
  <si>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</si>
  <si>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</si>
  <si>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</si>
  <si>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</si>
  <si>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</si>
  <si>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</si>
  <si>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</si>
  <si>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</si>
  <si>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</si>
  <si>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</si>
  <si>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</si>
  <si>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</si>
  <si>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</si>
  <si>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</si>
  <si>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</si>
  <si>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</si>
  <si>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</si>
  <si>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</si>
  <si>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</si>
  <si>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</si>
  <si>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</si>
  <si>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</si>
  <si>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</si>
  <si>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</si>
  <si>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</si>
  <si>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</si>
  <si>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</si>
  <si>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</si>
  <si>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</si>
  <si>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</si>
  <si>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</si>
  <si>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</si>
  <si>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</si>
  <si>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</si>
  <si>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</si>
  <si>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</si>
  <si>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</si>
  <si>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</si>
  <si>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</si>
  <si>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</si>
  <si>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</si>
  <si>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</si>
  <si>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</si>
  <si>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</si>
  <si>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</si>
  <si>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</si>
  <si>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</si>
  <si>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</si>
  <si>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</si>
  <si>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</si>
  <si>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</si>
  <si>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</si>
  <si>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</si>
  <si>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</si>
  <si>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</si>
  <si>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</si>
  <si>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</si>
  <si>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</si>
  <si>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</si>
  <si>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</si>
  <si>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</si>
  <si>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</si>
  <si>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</si>
  <si>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</si>
  <si>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</si>
  <si>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</si>
  <si>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</si>
  <si>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</si>
  <si>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</si>
  <si>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</si>
  <si>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</si>
  <si>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</si>
  <si>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</si>
  <si>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</si>
  <si>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</si>
  <si>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</si>
  <si>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</si>
  <si>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</si>
  <si>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</si>
  <si>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</si>
  <si>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</si>
  <si>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</si>
  <si>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</si>
  <si>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</si>
  <si>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</si>
  <si>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</si>
  <si>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</si>
  <si>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</si>
  <si>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</si>
  <si>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</si>
  <si>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</si>
  <si>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</si>
  <si>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</si>
  <si>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</si>
  <si>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</si>
  <si>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</si>
  <si>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</si>
  <si>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</si>
  <si>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</si>
  <si>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</si>
  <si>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</si>
  <si>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</si>
  <si>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</si>
  <si>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</si>
  <si>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</si>
  <si>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</si>
  <si>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</si>
  <si>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</si>
  <si>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</si>
  <si>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</si>
  <si>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</si>
  <si>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</si>
  <si>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</si>
  <si>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</si>
  <si>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</si>
  <si>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</si>
  <si>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</si>
  <si>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</si>
  <si>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</si>
  <si>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</si>
  <si>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</si>
  <si>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</si>
  <si>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</si>
  <si>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</si>
  <si>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</si>
  <si>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</si>
  <si>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</si>
  <si>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</si>
  <si>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</si>
  <si>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</si>
  <si>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</si>
  <si>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</si>
  <si>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</si>
  <si>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</si>
  <si>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</si>
  <si>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</si>
  <si>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</si>
  <si>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</si>
  <si>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</si>
  <si>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</si>
  <si>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</si>
  <si>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</si>
  <si>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</si>
  <si>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</si>
  <si>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</si>
  <si>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</si>
  <si>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</si>
  <si>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</si>
  <si>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</si>
  <si>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</si>
  <si>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</si>
  <si>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</si>
  <si>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</si>
  <si>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</si>
  <si>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</si>
  <si>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</si>
  <si>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</si>
  <si>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</si>
  <si>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</si>
  <si>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</si>
  <si>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</si>
  <si>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</si>
  <si>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</si>
  <si>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</si>
  <si>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</si>
  <si>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</si>
  <si>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</si>
  <si>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</si>
  <si>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</si>
  <si>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</si>
  <si>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</si>
  <si>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</si>
  <si>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</si>
  <si>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</si>
  <si>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</si>
  <si>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</si>
  <si>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</si>
  <si>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</si>
  <si>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</si>
  <si>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</si>
  <si>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</si>
  <si>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</si>
  <si>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</si>
  <si>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</si>
  <si>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</si>
  <si>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</si>
  <si>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</si>
  <si>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</si>
  <si>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</si>
  <si>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</si>
  <si>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</si>
  <si>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</si>
  <si>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</si>
  <si>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</si>
  <si>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</si>
  <si>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</si>
  <si>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</si>
  <si>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</si>
  <si>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</si>
  <si>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</si>
  <si>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</si>
  <si>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</si>
  <si>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</si>
  <si>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</si>
  <si>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</si>
  <si>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</si>
  <si>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</si>
  <si>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</si>
  <si>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</si>
  <si>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</si>
  <si>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</si>
  <si>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</si>
  <si>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</si>
  <si>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</si>
  <si>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</si>
  <si>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</si>
  <si>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</si>
  <si>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</si>
  <si>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</si>
  <si>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</si>
  <si>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</si>
  <si>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</si>
  <si>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</si>
  <si>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</si>
  <si>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</si>
  <si>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</si>
  <si>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</si>
  <si>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</si>
  <si>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</si>
  <si>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</si>
  <si>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</si>
  <si>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</si>
  <si>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</si>
  <si>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</si>
  <si>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</si>
  <si>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</si>
  <si>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</si>
  <si>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</si>
  <si>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</si>
  <si>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</si>
  <si>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</si>
  <si>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</si>
  <si>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</si>
  <si>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</si>
  <si>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</si>
  <si>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</si>
  <si>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</si>
  <si>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</si>
  <si>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</si>
  <si>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</si>
  <si>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</si>
  <si>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</si>
  <si>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</si>
  <si>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</si>
  <si>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</si>
  <si>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</si>
  <si>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</si>
  <si>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</si>
  <si>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</si>
  <si>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</si>
  <si>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</si>
  <si>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</si>
  <si>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</si>
  <si>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</si>
  <si>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</si>
  <si>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</si>
  <si>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</si>
  <si>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</si>
  <si>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</si>
  <si>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</si>
  <si>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</si>
  <si>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</si>
  <si>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</si>
  <si>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</si>
  <si>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</si>
  <si>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</si>
  <si>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</si>
  <si>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</si>
  <si>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</si>
  <si>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</si>
  <si>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</si>
  <si>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</si>
  <si>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</si>
  <si>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</si>
  <si>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</si>
  <si>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</si>
  <si>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</si>
  <si>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</si>
  <si>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</si>
  <si>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</si>
  <si>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</si>
  <si>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</si>
  <si>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</si>
  <si>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</si>
  <si>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</si>
  <si>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</si>
  <si>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</si>
  <si>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</si>
  <si>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</si>
  <si>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</si>
  <si>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</si>
  <si>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</si>
  <si>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</si>
  <si>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</si>
  <si>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</si>
  <si>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</si>
  <si>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</si>
  <si>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</si>
  <si>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</si>
  <si>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</si>
  <si>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</si>
  <si>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</si>
  <si>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</si>
  <si>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</si>
  <si>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</si>
  <si>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</si>
  <si>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</si>
  <si>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</si>
  <si>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</si>
  <si>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</si>
  <si>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</si>
  <si>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</si>
  <si>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</si>
  <si>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</si>
  <si>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</si>
  <si>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</si>
  <si>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</si>
  <si>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</si>
  <si>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</si>
  <si>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</si>
  <si>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</si>
  <si>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</si>
  <si>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</si>
  <si>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</si>
  <si>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</si>
  <si>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</si>
  <si>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</si>
  <si>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</si>
  <si>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</si>
  <si>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</si>
  <si>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</si>
  <si>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</si>
  <si>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</si>
  <si>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</si>
  <si>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</si>
  <si>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</si>
  <si>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</si>
  <si>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</si>
  <si>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</si>
  <si>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</si>
  <si>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</si>
  <si>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</si>
  <si>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</si>
  <si>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</si>
  <si>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</si>
  <si>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</si>
  <si>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</si>
  <si>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</si>
  <si>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</si>
  <si>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</si>
  <si>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</si>
  <si>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</si>
  <si>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</si>
  <si>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</si>
  <si>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</si>
  <si>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</si>
  <si>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</si>
  <si>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</si>
  <si>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</si>
  <si>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</si>
  <si>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</si>
  <si>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</si>
  <si>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</si>
  <si>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</si>
  <si>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</si>
  <si>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</si>
  <si>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</si>
  <si>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</si>
  <si>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</si>
  <si>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</si>
  <si>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</si>
  <si>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</si>
  <si>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</si>
  <si>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</si>
  <si>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</si>
  <si>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</si>
  <si>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</si>
  <si>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</si>
  <si>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</si>
  <si>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</si>
  <si>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</si>
  <si>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</si>
  <si>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</si>
  <si>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</si>
  <si>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</si>
  <si>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</si>
  <si>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</si>
  <si>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</si>
  <si>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</si>
  <si>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</si>
  <si>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</si>
  <si>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</si>
  <si>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</si>
  <si>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</si>
  <si>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</si>
  <si>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</si>
  <si>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</si>
  <si>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</si>
  <si>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</si>
  <si>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</si>
  <si>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</si>
  <si>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</si>
  <si>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</si>
  <si>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</si>
  <si>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</si>
  <si>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</si>
  <si>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</si>
  <si>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</si>
  <si>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</si>
  <si>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</si>
  <si>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</si>
  <si>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</si>
  <si>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</si>
  <si>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</si>
  <si>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</si>
  <si>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</si>
  <si>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</si>
  <si>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</si>
  <si>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</si>
  <si>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</si>
  <si>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</si>
  <si>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</si>
  <si>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</si>
  <si>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</si>
  <si>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</si>
  <si>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</si>
  <si>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</si>
  <si>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</si>
  <si>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</si>
  <si>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</si>
  <si>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</si>
  <si>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</si>
  <si>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</si>
  <si>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</si>
  <si>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</si>
  <si>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</si>
  <si>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</si>
  <si>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</si>
  <si>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</si>
  <si>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</si>
  <si>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</si>
  <si>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</si>
  <si>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</si>
  <si>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</si>
  <si>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</si>
  <si>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</si>
  <si>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</si>
  <si>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</si>
  <si>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</si>
  <si>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</si>
  <si>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</si>
  <si>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</si>
  <si>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</si>
  <si>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</si>
  <si>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</si>
  <si>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</si>
  <si>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</si>
  <si>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</si>
  <si>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</si>
  <si>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</si>
  <si>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</si>
  <si>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</si>
  <si>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</si>
  <si>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</si>
  <si>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</si>
  <si>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</si>
  <si>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</si>
  <si>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</si>
  <si>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</si>
  <si>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</si>
  <si>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</si>
  <si>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</si>
  <si>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</si>
  <si>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</si>
  <si>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</si>
  <si>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</si>
  <si>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</si>
  <si>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</si>
  <si>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</si>
  <si>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</si>
  <si>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</si>
  <si>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</si>
  <si>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</si>
  <si>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</si>
  <si>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</si>
  <si>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</si>
  <si>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</si>
  <si>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</si>
  <si>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</si>
  <si>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</si>
  <si>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</si>
  <si>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</si>
  <si>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</si>
  <si>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</si>
  <si>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</si>
  <si>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</si>
  <si>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</si>
  <si>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</si>
  <si>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</si>
  <si>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</si>
  <si>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</si>
  <si>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</si>
  <si>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</si>
  <si>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</si>
  <si>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</si>
  <si>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</si>
  <si>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</si>
  <si>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</si>
  <si>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</si>
  <si>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</si>
  <si>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</si>
  <si>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</si>
  <si>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</si>
  <si>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</si>
  <si>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</si>
  <si>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</si>
  <si>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</si>
  <si>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</si>
  <si>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</si>
  <si>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</si>
  <si>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</si>
  <si>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</si>
  <si>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</si>
  <si>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</si>
  <si>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</si>
  <si>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</si>
  <si>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</si>
  <si>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</si>
  <si>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</si>
  <si>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</si>
  <si>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</si>
  <si>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</si>
  <si>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</si>
  <si>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</si>
  <si>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</si>
  <si>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</si>
  <si>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</si>
  <si>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</si>
  <si>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</si>
  <si>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</si>
  <si>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</si>
  <si>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</si>
  <si>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</si>
  <si>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</si>
  <si>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</si>
  <si>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</si>
  <si>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</si>
  <si>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</si>
  <si>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</si>
  <si>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</si>
  <si>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</si>
  <si>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</si>
  <si>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</si>
  <si>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</si>
  <si>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</si>
  <si>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</si>
  <si>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</si>
  <si>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</si>
  <si>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</si>
  <si>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</si>
  <si>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</si>
  <si>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</si>
  <si>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</si>
  <si>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</si>
  <si>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</si>
  <si>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</si>
  <si>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</si>
  <si>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</si>
  <si>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</si>
  <si>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</si>
  <si>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</si>
  <si>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</si>
  <si>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</si>
  <si>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</si>
  <si>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</si>
  <si>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</si>
  <si>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</si>
  <si>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</si>
  <si>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</si>
  <si>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</si>
  <si>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</si>
  <si>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</si>
  <si>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</si>
  <si>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</si>
  <si>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</si>
  <si>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</si>
  <si>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</si>
  <si>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</si>
  <si>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</si>
  <si>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</si>
  <si>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</si>
  <si>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</si>
  <si>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</si>
  <si>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</si>
  <si>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</si>
  <si>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</si>
  <si>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</si>
  <si>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</si>
  <si>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</si>
  <si>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</si>
  <si>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</si>
  <si>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</si>
  <si>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</si>
  <si>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</si>
  <si>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</si>
  <si>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</si>
  <si>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</si>
  <si>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</si>
  <si>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</si>
  <si>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</si>
  <si>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</si>
  <si>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</si>
  <si>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</si>
  <si>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</si>
  <si>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</si>
  <si>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</si>
  <si>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</si>
  <si>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</si>
  <si>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</si>
  <si>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</si>
  <si>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</si>
  <si>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</si>
  <si>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</si>
  <si>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</si>
  <si>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</si>
  <si>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</si>
  <si>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</si>
  <si>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</si>
  <si>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</si>
  <si>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</si>
  <si>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</si>
  <si>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</si>
  <si>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</si>
  <si>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</si>
  <si>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</si>
  <si>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</si>
  <si>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</si>
  <si>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</si>
  <si>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</si>
  <si>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</si>
  <si>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</si>
  <si>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</si>
  <si>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</si>
  <si>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</si>
  <si>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</si>
  <si>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</si>
  <si>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</si>
  <si>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</si>
  <si>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</si>
  <si>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</si>
  <si>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</si>
  <si>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</si>
  <si>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</si>
  <si>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</si>
  <si>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</si>
  <si>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</si>
  <si>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</si>
  <si>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</si>
  <si>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</si>
  <si>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</si>
  <si>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</si>
  <si>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</si>
  <si>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</si>
  <si>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</si>
  <si>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</si>
  <si>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</si>
  <si>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</si>
  <si>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</si>
  <si>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</si>
  <si>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</si>
  <si>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</si>
  <si>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</si>
  <si>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</si>
  <si>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</si>
  <si>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</si>
  <si>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</si>
  <si>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</si>
  <si>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</si>
  <si>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</si>
  <si>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</si>
  <si>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</si>
  <si>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</si>
  <si>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</si>
  <si>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</si>
  <si>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</si>
  <si>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</si>
  <si>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</si>
  <si>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</si>
  <si>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</si>
  <si>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</si>
  <si>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</si>
  <si>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</si>
  <si>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</si>
  <si>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</si>
  <si>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</si>
  <si>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</si>
  <si>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</si>
  <si>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</si>
  <si>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</si>
  <si>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</si>
  <si>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</si>
  <si>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</si>
  <si>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</si>
  <si>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</si>
  <si>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</si>
  <si>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</si>
  <si>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</si>
  <si>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</si>
  <si>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</si>
  <si>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</si>
  <si>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</si>
  <si>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</si>
  <si>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</si>
  <si>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</si>
  <si>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</si>
  <si>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</si>
  <si>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</si>
  <si>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</si>
  <si>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</si>
  <si>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</si>
  <si>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</si>
  <si>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</si>
  <si>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</si>
  <si>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</si>
  <si>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</si>
  <si>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</si>
  <si>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</si>
  <si>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</si>
  <si>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</si>
  <si>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</si>
  <si>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</si>
  <si>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</si>
  <si>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</si>
  <si>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</si>
  <si>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</si>
  <si>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</si>
  <si>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</si>
  <si>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</si>
  <si>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</si>
  <si>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</si>
  <si>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</si>
  <si>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</si>
  <si>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</si>
  <si>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</si>
  <si>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</si>
  <si>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</si>
  <si>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</si>
  <si>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</si>
  <si>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</si>
  <si>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</si>
  <si>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</si>
  <si>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</si>
  <si>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</si>
  <si>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</si>
  <si>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</si>
  <si>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</si>
  <si>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</si>
  <si>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</si>
  <si>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</si>
  <si>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</si>
  <si>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</si>
  <si>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</si>
  <si>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</si>
  <si>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</si>
  <si>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</si>
  <si>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</si>
  <si>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</si>
  <si>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</si>
  <si>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</si>
  <si>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</si>
  <si>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</si>
  <si>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</si>
  <si>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</si>
  <si>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</si>
  <si>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</si>
  <si>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</si>
  <si>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</si>
  <si>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</si>
  <si>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</si>
  <si>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</si>
  <si>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</si>
  <si>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</si>
  <si>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</si>
  <si>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</si>
  <si>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</si>
  <si>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</si>
  <si>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</si>
  <si>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</si>
  <si>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</si>
  <si>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</si>
  <si>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</si>
  <si>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</si>
  <si>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</si>
  <si>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</si>
  <si>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</si>
  <si>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</si>
  <si>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</si>
  <si>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</si>
  <si>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</si>
  <si>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</si>
  <si>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</si>
  <si>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</si>
  <si>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</si>
  <si>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</si>
  <si>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</si>
  <si>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</si>
  <si>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</si>
  <si>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</si>
  <si>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</si>
  <si>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</si>
  <si>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</si>
  <si>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</si>
  <si>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</si>
  <si>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</si>
  <si>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</si>
  <si>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</si>
  <si>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</si>
  <si>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</si>
  <si>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</si>
  <si>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</si>
  <si>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</si>
  <si>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</si>
  <si>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</si>
  <si>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</si>
  <si>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</si>
  <si>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</si>
  <si>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</si>
  <si>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</si>
  <si>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</si>
  <si>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</si>
  <si>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</si>
  <si>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</si>
  <si>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</si>
  <si>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</si>
  <si>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</si>
  <si>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</si>
  <si>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</si>
  <si>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</si>
  <si>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</si>
  <si>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</si>
  <si>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</si>
  <si>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</si>
  <si>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</si>
  <si>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</si>
  <si>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</si>
  <si>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</si>
  <si>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</si>
  <si>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</si>
  <si>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</si>
  <si>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</si>
  <si>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</si>
  <si>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</si>
  <si>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</si>
  <si>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</si>
  <si>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</si>
  <si>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</si>
  <si>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</si>
  <si>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</si>
  <si>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</si>
  <si>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</si>
  <si>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</si>
  <si>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</si>
  <si>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</si>
  <si>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</si>
  <si>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</si>
  <si>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</si>
  <si>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</si>
  <si>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</si>
  <si>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</si>
  <si>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</si>
  <si>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</si>
  <si>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</si>
  <si>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</si>
  <si>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</si>
  <si>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</si>
  <si>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</si>
  <si>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</si>
  <si>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</si>
  <si>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</si>
  <si>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</si>
  <si>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</si>
  <si>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</si>
  <si>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</si>
  <si>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</si>
  <si>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</si>
  <si>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</si>
  <si>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</si>
  <si>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</si>
  <si>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</si>
  <si>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</si>
  <si>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</si>
  <si>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</si>
  <si>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</si>
  <si>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</si>
  <si>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</si>
  <si>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</si>
  <si>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</si>
  <si>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</si>
  <si>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</si>
  <si>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</si>
  <si>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</si>
  <si>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</si>
  <si>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</si>
  <si>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</si>
  <si>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</si>
  <si>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</si>
  <si>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</si>
  <si>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</si>
  <si>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</si>
  <si>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</si>
  <si>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</si>
  <si>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</si>
  <si>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</si>
  <si>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</si>
  <si>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</si>
  <si>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</si>
  <si>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</si>
  <si>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</si>
  <si>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</si>
  <si>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</si>
  <si>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</si>
  <si>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</si>
  <si>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</si>
  <si>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</si>
  <si>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</si>
  <si>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</si>
  <si>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</si>
  <si>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</si>
  <si>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</si>
  <si>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</si>
  <si>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</si>
  <si>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</si>
  <si>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</si>
  <si>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</si>
  <si>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</si>
  <si>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</si>
  <si>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</si>
  <si>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</si>
  <si>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</si>
  <si>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</si>
  <si>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</si>
  <si>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</si>
  <si>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</si>
  <si>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</si>
  <si>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</si>
  <si>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</si>
  <si>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</si>
  <si>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</si>
  <si>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</si>
  <si>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</si>
  <si>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</si>
  <si>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</si>
  <si>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</si>
  <si>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</si>
  <si>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</si>
  <si>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</si>
  <si>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</si>
  <si>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</si>
  <si>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</si>
  <si>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</si>
  <si>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</si>
  <si>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</si>
  <si>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</si>
  <si>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</si>
  <si>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</si>
  <si>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</si>
  <si>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</si>
  <si>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</si>
  <si>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</si>
  <si>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</si>
  <si>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</si>
  <si>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</si>
  <si>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</si>
  <si>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</si>
  <si>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</si>
  <si>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</si>
  <si>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</si>
  <si>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</si>
  <si>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</si>
  <si>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</si>
  <si>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</si>
  <si>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</si>
  <si>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</si>
  <si>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</si>
  <si>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</si>
  <si>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</si>
  <si>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</si>
  <si>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</si>
  <si>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</si>
  <si>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</si>
  <si>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</si>
  <si>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</si>
  <si>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</si>
  <si>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</si>
  <si>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</si>
  <si>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</si>
  <si>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</si>
  <si>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</si>
  <si>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</si>
  <si>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</si>
  <si>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</si>
  <si>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</si>
  <si>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</si>
  <si>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</si>
  <si>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</si>
  <si>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</si>
  <si>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</si>
  <si>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</si>
  <si>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</si>
  <si>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</si>
  <si>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</si>
  <si>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</si>
  <si>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</si>
  <si>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</si>
  <si>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</si>
  <si>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</si>
  <si>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</si>
  <si>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</si>
  <si>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</si>
  <si>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</si>
  <si>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</si>
  <si>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</si>
  <si>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</si>
  <si>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</si>
  <si>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</si>
  <si>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</si>
  <si>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</si>
  <si>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</si>
  <si>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</si>
  <si>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</si>
  <si>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</si>
  <si>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</si>
  <si>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</si>
  <si>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</si>
  <si>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</si>
  <si>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</si>
  <si>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</si>
  <si>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</si>
  <si>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</si>
  <si>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</si>
  <si>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</si>
  <si>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</si>
  <si>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</si>
  <si>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</si>
  <si>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</si>
  <si>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</si>
  <si>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</si>
  <si>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</si>
  <si>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</si>
  <si>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</si>
  <si>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</si>
  <si>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</si>
  <si>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</si>
  <si>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</si>
  <si>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</si>
  <si>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</si>
  <si>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</si>
  <si>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</si>
  <si>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</si>
  <si>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</si>
  <si>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</si>
  <si>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</si>
  <si>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</si>
  <si>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</si>
  <si>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</si>
  <si>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</si>
  <si>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</si>
  <si>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</si>
  <si>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</si>
  <si>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</si>
  <si>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</si>
  <si>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</si>
  <si>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</si>
  <si>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</si>
  <si>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</si>
  <si>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</si>
  <si>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</si>
  <si>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</si>
  <si>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</si>
  <si>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</si>
  <si>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</si>
  <si>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</si>
  <si>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</si>
  <si>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</si>
  <si>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</si>
  <si>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</si>
  <si>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</si>
  <si>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</si>
  <si>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</si>
  <si>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</si>
  <si>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</si>
  <si>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</si>
  <si>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</si>
  <si>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</si>
  <si>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</si>
  <si>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</si>
  <si>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</si>
  <si>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</si>
  <si>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</si>
  <si>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</si>
  <si>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</si>
  <si>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</si>
  <si>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</si>
  <si>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</si>
  <si>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</si>
  <si>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</si>
  <si>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</si>
  <si>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</si>
  <si>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</si>
  <si>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</si>
  <si>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</si>
  <si>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</si>
  <si>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</si>
  <si>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</si>
  <si>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</si>
  <si>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</si>
  <si>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</si>
  <si>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</si>
  <si>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</si>
  <si>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</si>
  <si>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</si>
  <si>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</si>
  <si>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</si>
  <si>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</si>
  <si>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</si>
  <si>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</si>
  <si>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</si>
  <si>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</si>
  <si>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</si>
  <si>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</si>
  <si>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</si>
  <si>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</si>
  <si>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</si>
  <si>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</si>
  <si>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</si>
  <si>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</si>
  <si>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</si>
  <si>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</si>
  <si>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</si>
  <si>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</si>
  <si>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</si>
  <si>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</si>
  <si>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</si>
  <si>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</si>
  <si>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</si>
  <si>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</si>
  <si>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</si>
  <si>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</si>
  <si>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</si>
  <si>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</si>
  <si>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</si>
  <si>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</si>
  <si>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</si>
  <si>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</si>
  <si>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</si>
  <si>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</si>
  <si>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</si>
  <si>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</si>
  <si>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</si>
  <si>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</si>
  <si>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</si>
  <si>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</si>
  <si>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</si>
  <si>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</si>
  <si>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</si>
  <si>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</si>
  <si>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</si>
  <si>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</si>
  <si>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</si>
  <si>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</si>
  <si>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</si>
  <si>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</si>
  <si>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</si>
  <si>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</si>
  <si>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</si>
  <si>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</si>
  <si>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</si>
  <si>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</si>
  <si>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</si>
  <si>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</si>
  <si>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</si>
  <si>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</si>
  <si>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</si>
  <si>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</si>
  <si>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</si>
  <si>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</si>
  <si>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</si>
  <si>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</si>
  <si>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</si>
  <si>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</si>
  <si>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</si>
  <si>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</si>
  <si>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</si>
  <si>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</si>
  <si>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</si>
  <si>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</si>
  <si>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</si>
  <si>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</si>
  <si>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</si>
  <si>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</si>
  <si>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</si>
  <si>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</si>
  <si>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</si>
  <si>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</si>
  <si>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</si>
  <si>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</si>
  <si>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</si>
  <si>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</si>
  <si>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</si>
  <si>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</si>
  <si>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</si>
  <si>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</si>
  <si>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</si>
  <si>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</si>
  <si>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</si>
  <si>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</si>
  <si>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</si>
  <si>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</si>
  <si>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</si>
  <si>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</si>
  <si>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</si>
  <si>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</si>
  <si>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</si>
  <si>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</si>
  <si>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</si>
  <si>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</si>
  <si>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</si>
  <si>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</si>
  <si>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</si>
  <si>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</si>
  <si>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</si>
  <si>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</si>
  <si>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</si>
  <si>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</si>
  <si>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</si>
  <si>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</si>
  <si>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</si>
  <si>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</si>
  <si>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</si>
  <si>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</si>
  <si>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</si>
  <si>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</si>
  <si>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</si>
  <si>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</si>
  <si>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</si>
  <si>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</si>
  <si>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</si>
  <si>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</si>
  <si>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</si>
  <si>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</si>
  <si>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</si>
  <si>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</si>
  <si>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</si>
  <si>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</si>
  <si>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</si>
  <si>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</si>
  <si>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</si>
  <si>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</si>
  <si>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</si>
  <si>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</si>
  <si>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</si>
  <si>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</si>
  <si>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</si>
  <si>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</si>
  <si>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</si>
  <si>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</si>
  <si>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</si>
  <si>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</si>
  <si>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</si>
  <si>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</si>
  <si>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</si>
  <si>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</si>
  <si>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</si>
  <si>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</si>
  <si>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</si>
  <si>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</si>
  <si>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</si>
  <si>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</si>
  <si>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</si>
  <si>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</si>
  <si>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</si>
  <si>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</si>
  <si>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</si>
  <si>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</si>
  <si>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</si>
  <si>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</si>
  <si>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</si>
  <si>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</si>
  <si>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</si>
  <si>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</si>
  <si>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</si>
  <si>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</si>
  <si>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</si>
  <si>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</si>
  <si>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</si>
  <si>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</si>
  <si>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</si>
  <si>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</si>
  <si>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</si>
  <si>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</si>
  <si>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</si>
  <si>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</si>
  <si>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</si>
  <si>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</si>
  <si>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</si>
  <si>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</si>
  <si>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</si>
  <si>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</si>
  <si>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</si>
  <si>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</si>
  <si>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</si>
  <si>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</si>
  <si>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</si>
  <si>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</si>
  <si>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</si>
  <si>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</si>
  <si>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</si>
  <si>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</si>
  <si>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</si>
  <si>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</si>
  <si>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</si>
  <si>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</si>
  <si>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</si>
  <si>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</si>
  <si>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</si>
  <si>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</si>
  <si>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</si>
  <si>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</si>
  <si>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</si>
  <si>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</si>
  <si>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</si>
  <si>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</si>
  <si>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</si>
  <si>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</si>
  <si>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</si>
  <si>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</si>
  <si>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</si>
  <si>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</si>
  <si>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</si>
  <si>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</si>
  <si>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</si>
  <si>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</si>
  <si>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</si>
  <si>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</si>
  <si>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</si>
  <si>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</si>
  <si>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</si>
  <si>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</si>
  <si>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</si>
  <si>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</si>
  <si>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</si>
  <si>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</si>
  <si>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</si>
  <si>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</si>
  <si>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</si>
  <si>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</si>
  <si>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</si>
  <si>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</si>
  <si>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</si>
  <si>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</si>
  <si>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</si>
  <si>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</si>
  <si>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</si>
  <si>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</si>
  <si>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</si>
  <si>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</si>
  <si>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</si>
  <si>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</si>
  <si>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</si>
  <si>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</si>
  <si>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</si>
  <si>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</si>
  <si>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</si>
  <si>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</si>
  <si>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</si>
  <si>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</si>
  <si>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</si>
  <si>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</si>
  <si>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</si>
  <si>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</si>
  <si>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</si>
  <si>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</si>
  <si>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</si>
  <si>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</si>
  <si>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</si>
  <si>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</si>
  <si>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</si>
  <si>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</si>
  <si>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</si>
  <si>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</si>
  <si>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</si>
  <si>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</si>
  <si>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</si>
  <si>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</si>
  <si>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</si>
  <si>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</si>
  <si>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</si>
  <si>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</si>
  <si>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</si>
  <si>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</si>
  <si>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</si>
  <si>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</si>
  <si>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</si>
  <si>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</si>
  <si>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</si>
  <si>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</si>
  <si>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</si>
  <si>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</si>
  <si>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</si>
  <si>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</si>
  <si>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</si>
  <si>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</si>
  <si>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</si>
  <si>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</si>
  <si>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</si>
  <si>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</si>
  <si>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</si>
  <si>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</si>
  <si>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</si>
  <si>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</si>
  <si>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</si>
  <si>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</si>
  <si>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</si>
  <si>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</si>
  <si>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</si>
  <si>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</si>
  <si>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</si>
  <si>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</si>
  <si>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</si>
  <si>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</si>
  <si>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</si>
  <si>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</si>
  <si>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</si>
  <si>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</si>
  <si>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</si>
  <si>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</si>
  <si>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</si>
  <si>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</si>
  <si>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</si>
  <si>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</si>
  <si>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</si>
  <si>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</si>
  <si>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</si>
  <si>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</si>
  <si>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</si>
  <si>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</si>
  <si>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</si>
  <si>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</si>
  <si>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</si>
  <si>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</si>
  <si>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</si>
  <si>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</si>
  <si>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</si>
  <si>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</si>
  <si>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</si>
  <si>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</si>
  <si>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</si>
  <si>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</si>
  <si>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</si>
  <si>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</si>
  <si>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</si>
  <si>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</si>
  <si>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</si>
  <si>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</si>
  <si>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</si>
  <si>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</si>
  <si>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</si>
  <si>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</si>
  <si>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</si>
  <si>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</si>
  <si>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</si>
  <si>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</si>
  <si>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</si>
  <si>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</si>
  <si>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</si>
  <si>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</si>
  <si>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</si>
  <si>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</si>
  <si>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</si>
  <si>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</si>
  <si>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</si>
  <si>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</si>
  <si>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</si>
  <si>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</si>
  <si>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</si>
  <si>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</si>
  <si>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</si>
  <si>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</si>
  <si>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</si>
  <si>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</si>
  <si>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</si>
  <si>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</si>
  <si>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</si>
  <si>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</si>
  <si>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</si>
  <si>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</si>
  <si>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</si>
  <si>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</si>
  <si>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</si>
  <si>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</si>
  <si>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</si>
  <si>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</si>
  <si>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</si>
  <si>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</si>
  <si>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</si>
  <si>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</si>
  <si>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</si>
  <si>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</si>
  <si>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</si>
  <si>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</si>
  <si>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</si>
  <si>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</si>
  <si>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</si>
  <si>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</si>
  <si>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</si>
  <si>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</si>
  <si>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</si>
  <si>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</si>
  <si>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</si>
  <si>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</si>
  <si>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</si>
  <si>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</si>
  <si>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</si>
  <si>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</si>
  <si>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</si>
  <si>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</si>
  <si>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</si>
  <si>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</si>
  <si>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</si>
  <si>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</si>
  <si>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</si>
  <si>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</si>
  <si>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</si>
  <si>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</si>
  <si>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</si>
  <si>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</si>
  <si>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</si>
  <si>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</si>
  <si>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</si>
  <si>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</si>
  <si>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</si>
  <si>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</si>
  <si>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</si>
  <si>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</si>
  <si>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</si>
  <si>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</si>
  <si>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</si>
  <si>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</si>
  <si>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</si>
  <si>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</si>
  <si>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</si>
  <si>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</si>
  <si>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</si>
  <si>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</si>
  <si>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</si>
  <si>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</si>
  <si>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</si>
  <si>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</si>
  <si>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</si>
  <si>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</si>
  <si>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</si>
  <si>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</si>
  <si>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</si>
  <si>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</si>
  <si>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</si>
  <si>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</si>
  <si>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</si>
  <si>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</si>
  <si>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</si>
  <si>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</si>
  <si>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</si>
  <si>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</si>
  <si>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</si>
  <si>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</si>
  <si>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</si>
  <si>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</si>
  <si>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</si>
  <si>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</si>
  <si>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</si>
  <si>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</si>
  <si>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</si>
  <si>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</si>
  <si>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</si>
  <si>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</si>
  <si>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</si>
  <si>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</si>
  <si>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</si>
  <si>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</si>
  <si>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</si>
  <si>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</si>
  <si>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</si>
  <si>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</si>
  <si>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</si>
  <si>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</si>
  <si>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</si>
  <si>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</si>
  <si>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</si>
  <si>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</si>
  <si>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</si>
  <si>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</si>
  <si>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</si>
  <si>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</si>
  <si>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</si>
  <si>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</si>
  <si>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</si>
  <si>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</si>
  <si>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</si>
  <si>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</si>
  <si>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</si>
  <si>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</si>
  <si>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</si>
  <si>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</si>
  <si>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</si>
  <si>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</si>
  <si>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</si>
  <si>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</si>
  <si>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</si>
  <si>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</si>
  <si>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</si>
  <si>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</si>
  <si>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</si>
  <si>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</si>
  <si>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</si>
  <si>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</si>
  <si>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</si>
  <si>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</si>
  <si>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</si>
  <si>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</si>
  <si>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</si>
  <si>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</si>
  <si>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</si>
  <si>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</si>
  <si>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</si>
  <si>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</si>
  <si>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</si>
  <si>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</si>
  <si>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</si>
  <si>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</si>
  <si>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</si>
  <si>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</si>
  <si>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</si>
  <si>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</si>
  <si>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</si>
  <si>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</si>
  <si>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</si>
  <si>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</si>
  <si>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</si>
  <si>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</si>
  <si>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</si>
  <si>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</si>
  <si>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</si>
  <si>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</si>
  <si>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</si>
  <si>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</si>
  <si>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</si>
  <si>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</si>
  <si>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</si>
  <si>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</si>
  <si>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</si>
  <si>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</si>
  <si>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</si>
  <si>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</si>
  <si>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</si>
  <si>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</si>
  <si>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</si>
  <si>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</si>
  <si>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</si>
  <si>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</si>
  <si>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</si>
  <si>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</si>
  <si>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</si>
  <si>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</si>
  <si>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</si>
  <si>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</si>
  <si>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</si>
  <si>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</si>
  <si>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</si>
  <si>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</si>
  <si>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</si>
  <si>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</si>
  <si>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</si>
  <si>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</si>
  <si>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</si>
  <si>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</si>
  <si>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</si>
  <si>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</si>
  <si>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</si>
  <si>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</si>
  <si>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</si>
  <si>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</si>
  <si>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</si>
  <si>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</si>
  <si>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</si>
  <si>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</si>
  <si>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</si>
  <si>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</si>
  <si>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</si>
  <si>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</si>
  <si>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</si>
  <si>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</si>
  <si>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</si>
  <si>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</si>
  <si>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</si>
  <si>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</si>
  <si>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</si>
  <si>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</si>
  <si>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</si>
  <si>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</si>
  <si>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</si>
  <si>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</si>
  <si>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</si>
  <si>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</si>
  <si>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</si>
  <si>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</si>
  <si>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</si>
  <si>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</si>
  <si>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</si>
  <si>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</si>
  <si>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</si>
  <si>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</si>
  <si>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</si>
  <si>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</si>
  <si>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</si>
  <si>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</si>
  <si>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</si>
  <si>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</si>
  <si>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</si>
  <si>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</si>
  <si>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</si>
  <si>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</si>
  <si>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</si>
  <si>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</si>
  <si>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</si>
  <si>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</si>
  <si>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</si>
  <si>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</si>
  <si>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</si>
  <si>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</si>
  <si>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</si>
  <si>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</si>
  <si>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</si>
  <si>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</si>
  <si>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</si>
  <si>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</si>
  <si>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</si>
  <si>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</si>
  <si>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</si>
  <si>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</si>
  <si>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</si>
  <si>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</si>
  <si>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</si>
  <si>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</si>
  <si>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</si>
  <si>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</si>
  <si>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</si>
  <si>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</si>
  <si>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</si>
  <si>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</si>
  <si>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</si>
  <si>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</si>
  <si>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</si>
  <si>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</si>
  <si>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</si>
  <si>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</si>
  <si>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</si>
  <si>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</si>
  <si>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</si>
  <si>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</si>
  <si>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</si>
  <si>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</si>
  <si>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</si>
  <si>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</si>
  <si>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</si>
  <si>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</si>
  <si>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</si>
  <si>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</si>
  <si>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</si>
  <si>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</si>
  <si>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</si>
  <si>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</si>
  <si>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</si>
  <si>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</si>
  <si>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</si>
  <si>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</si>
  <si>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</si>
  <si>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</si>
  <si>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</si>
  <si>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</si>
  <si>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</si>
  <si>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</si>
  <si>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</si>
  <si>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</si>
  <si>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</si>
  <si>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</si>
  <si>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</si>
  <si>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</si>
  <si>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</si>
  <si>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</si>
  <si>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</si>
  <si>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</si>
  <si>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</si>
  <si>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</si>
  <si>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</si>
  <si>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</si>
  <si>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</si>
  <si>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</si>
  <si>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</si>
  <si>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</si>
  <si>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</si>
  <si>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</si>
  <si>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</si>
  <si>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</si>
  <si>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</si>
  <si>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</si>
  <si>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</si>
  <si>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</si>
  <si>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</si>
  <si>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</si>
  <si>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</si>
  <si>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</si>
  <si>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</si>
  <si>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</si>
  <si>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</si>
  <si>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</si>
  <si>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</si>
  <si>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</si>
  <si>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</si>
  <si>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</si>
  <si>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</si>
  <si>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</si>
  <si>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</si>
  <si>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</si>
  <si>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</si>
  <si>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</si>
  <si>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</si>
  <si>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</si>
  <si>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</si>
  <si>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</si>
  <si>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</si>
  <si>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</si>
  <si>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</si>
  <si>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</si>
  <si>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</si>
  <si>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</si>
  <si>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</si>
  <si>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</si>
  <si>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</si>
  <si>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</si>
  <si>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</si>
  <si>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</si>
  <si>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</si>
  <si>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</si>
  <si>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</si>
  <si>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</si>
  <si>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</si>
  <si>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</si>
  <si>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</si>
  <si>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</si>
  <si>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</si>
  <si>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</si>
  <si>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</si>
  <si>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</si>
  <si>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</si>
  <si>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</si>
  <si>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</si>
  <si>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</si>
  <si>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</si>
  <si>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</si>
  <si>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</si>
  <si>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</si>
  <si>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</si>
  <si>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</si>
  <si>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</si>
  <si>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</si>
  <si>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</si>
  <si>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</si>
  <si>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</si>
  <si>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</si>
  <si>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</si>
  <si>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</si>
  <si>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</si>
  <si>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</si>
  <si>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</si>
  <si>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</si>
  <si>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</si>
  <si>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</si>
  <si>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</si>
  <si>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</si>
  <si>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</si>
  <si>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</si>
  <si>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</si>
  <si>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</si>
  <si>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</si>
  <si>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</si>
  <si>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</si>
  <si>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</si>
  <si>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</si>
  <si>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</si>
  <si>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</si>
  <si>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</si>
  <si>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</si>
  <si>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</si>
  <si>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</si>
  <si>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</si>
  <si>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</si>
  <si>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</si>
  <si>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</si>
  <si>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</si>
  <si>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</si>
  <si>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</si>
  <si>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</si>
  <si>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</si>
  <si>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</si>
  <si>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</si>
  <si>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</si>
  <si>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</si>
  <si>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</si>
  <si>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</si>
  <si>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</si>
  <si>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</si>
  <si>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</si>
  <si>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</si>
  <si>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</si>
  <si>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</si>
  <si>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</si>
  <si>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</si>
  <si>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</si>
  <si>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</si>
  <si>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</si>
  <si>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</si>
  <si>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</si>
  <si>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</si>
  <si>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</si>
  <si>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</si>
  <si>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</si>
  <si>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</si>
  <si>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</si>
  <si>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</si>
  <si>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</si>
  <si>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</si>
  <si>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</si>
  <si>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</si>
  <si>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</si>
  <si>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</si>
  <si>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</si>
  <si>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</si>
  <si>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</si>
  <si>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</si>
  <si>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</si>
  <si>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</si>
  <si>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</si>
  <si>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</si>
  <si>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</si>
  <si>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</si>
  <si>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</si>
  <si>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</si>
  <si>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</si>
  <si>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</si>
  <si>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</si>
  <si>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</si>
  <si>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</si>
  <si>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</si>
  <si>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</si>
  <si>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</si>
  <si>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</si>
  <si>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</si>
  <si>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</si>
  <si>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</si>
  <si>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</si>
  <si>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</si>
  <si>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</si>
  <si>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</si>
  <si>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</si>
  <si>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</si>
  <si>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</si>
  <si>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</si>
  <si>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</si>
  <si>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</si>
  <si>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</si>
  <si>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</si>
  <si>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</si>
  <si>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</si>
  <si>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</si>
  <si>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</si>
  <si>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</si>
  <si>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</si>
  <si>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</si>
  <si>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</si>
  <si>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</si>
  <si>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</si>
  <si>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</si>
  <si>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</si>
  <si>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</si>
  <si>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</si>
  <si>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</si>
  <si>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</si>
  <si>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</si>
  <si>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</si>
  <si>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</si>
  <si>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</si>
  <si>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</si>
  <si>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</si>
  <si>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</si>
  <si>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</si>
  <si>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</si>
  <si>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</si>
  <si>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</si>
  <si>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</si>
  <si>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</si>
  <si>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</si>
  <si>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</si>
  <si>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</si>
  <si>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</si>
  <si>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</si>
  <si>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</si>
  <si>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</si>
  <si>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</si>
  <si>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</si>
  <si>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</si>
  <si>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</si>
  <si>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</si>
  <si>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</si>
  <si>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</si>
  <si>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</si>
  <si>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</si>
  <si>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</si>
  <si>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</si>
  <si>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</si>
  <si>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</si>
  <si>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</si>
  <si>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</si>
  <si>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</si>
  <si>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</si>
  <si>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</si>
  <si>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</si>
  <si>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</si>
  <si>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</si>
  <si>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</si>
  <si>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</si>
  <si>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</si>
  <si>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</si>
  <si>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</si>
  <si>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</si>
  <si>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</si>
  <si>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</si>
  <si>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</si>
  <si>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</si>
  <si>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</si>
  <si>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</si>
  <si>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</si>
  <si>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</si>
  <si>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</si>
  <si>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</si>
  <si>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</si>
  <si>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</si>
  <si>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</si>
  <si>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</si>
  <si>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</si>
  <si>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</si>
  <si>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</si>
  <si>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</si>
  <si>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</si>
  <si>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</si>
  <si>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</si>
  <si>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</si>
  <si>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</si>
  <si>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</si>
  <si>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</si>
  <si>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</si>
  <si>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</si>
  <si>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</si>
  <si>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</si>
  <si>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</si>
  <si>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</si>
  <si>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</si>
  <si>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</si>
  <si>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</si>
  <si>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</si>
  <si>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</si>
  <si>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</si>
  <si>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</si>
  <si>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</si>
  <si>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</si>
  <si>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</si>
  <si>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</si>
  <si>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</si>
  <si>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</si>
  <si>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</si>
  <si>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</si>
  <si>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</si>
  <si>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</si>
  <si>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</si>
  <si>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</si>
  <si>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</si>
  <si>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</si>
  <si>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</si>
  <si>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</si>
  <si>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</si>
  <si>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</si>
  <si>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</si>
  <si>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</si>
  <si>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</si>
  <si>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</si>
  <si>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</si>
  <si>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</si>
  <si>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</si>
  <si>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</si>
  <si>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</si>
  <si>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</si>
  <si>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</si>
  <si>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</si>
  <si>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</si>
  <si>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</si>
  <si>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</si>
  <si>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</si>
  <si>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</si>
  <si>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</si>
  <si>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</si>
  <si>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</si>
  <si>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</si>
  <si>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</si>
  <si>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</si>
  <si>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</si>
  <si>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</si>
  <si>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</si>
  <si>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</si>
  <si>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</si>
  <si>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</si>
  <si>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</si>
  <si>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</si>
  <si>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</si>
  <si>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</si>
  <si>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</si>
  <si>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</si>
  <si>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</si>
  <si>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</si>
  <si>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</si>
  <si>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</si>
  <si>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</si>
  <si>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</si>
  <si>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</si>
  <si>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</si>
  <si>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</si>
  <si>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</si>
  <si>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</si>
  <si>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</si>
  <si>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</si>
  <si>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</si>
  <si>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</si>
  <si>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</si>
  <si>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</si>
  <si>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</si>
  <si>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</si>
  <si>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</si>
  <si>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</si>
  <si>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</si>
  <si>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</si>
  <si>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</si>
  <si>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</si>
  <si>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</si>
  <si>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</si>
  <si>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</si>
  <si>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</si>
  <si>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</si>
  <si>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</si>
  <si>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</si>
  <si>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</si>
  <si>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</si>
  <si>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</si>
  <si>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</si>
  <si>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</si>
  <si>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</si>
  <si>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</si>
  <si>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</si>
  <si>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</si>
  <si>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</si>
  <si>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</si>
  <si>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</si>
  <si>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</si>
  <si>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</si>
  <si>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</si>
  <si>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</si>
  <si>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</si>
  <si>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</si>
  <si>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</si>
  <si>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</si>
  <si>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</si>
  <si>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</si>
  <si>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</si>
  <si>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</si>
  <si>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</si>
  <si>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</si>
  <si>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</si>
  <si>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</si>
  <si>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</si>
  <si>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</si>
  <si>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</si>
  <si>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</si>
  <si>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</si>
  <si>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</si>
  <si>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</si>
  <si>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</si>
  <si>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</si>
  <si>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</si>
  <si>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</si>
  <si>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</si>
  <si>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</si>
  <si>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</si>
  <si>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</si>
  <si>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</si>
  <si>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</si>
  <si>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</si>
  <si>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</si>
  <si>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</si>
  <si>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</si>
  <si>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</si>
  <si>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</si>
  <si>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</si>
  <si>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</si>
  <si>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</si>
  <si>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</si>
  <si>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</si>
  <si>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</si>
  <si>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</si>
  <si>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</si>
  <si>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</si>
  <si>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</si>
  <si>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</si>
  <si>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</si>
  <si>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</si>
  <si>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</si>
  <si>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</si>
  <si>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</si>
  <si>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</si>
  <si>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</si>
  <si>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</si>
  <si>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</si>
  <si>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</si>
  <si>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</si>
  <si>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</si>
  <si>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</si>
  <si>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</si>
  <si>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</si>
  <si>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</si>
  <si>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</si>
  <si>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</si>
  <si>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</si>
  <si>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</si>
  <si>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</si>
  <si>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</si>
  <si>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</si>
  <si>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</si>
  <si>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</si>
  <si>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</si>
  <si>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</si>
  <si>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</si>
  <si>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</si>
  <si>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</si>
  <si>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</si>
  <si>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</si>
  <si>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</si>
  <si>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</si>
  <si>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</si>
  <si>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</si>
  <si>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</si>
  <si>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</si>
  <si>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</si>
  <si>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</si>
  <si>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</si>
  <si>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</si>
  <si>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</si>
  <si>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</si>
  <si>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</si>
  <si>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</si>
  <si>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</si>
  <si>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</si>
  <si>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</si>
  <si>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</si>
  <si>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</si>
  <si>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</si>
  <si>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</si>
  <si>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</si>
  <si>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</si>
  <si>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</si>
  <si>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</si>
  <si>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</si>
  <si>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</si>
  <si>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</si>
  <si>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</si>
  <si>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</si>
  <si>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</si>
  <si>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</si>
  <si>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</si>
  <si>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</si>
  <si>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</si>
  <si>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</si>
  <si>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</si>
  <si>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</si>
  <si>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</si>
  <si>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</si>
  <si>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</si>
  <si>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</si>
  <si>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</si>
  <si>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</si>
  <si>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</si>
  <si>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</si>
  <si>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</si>
  <si>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</si>
  <si>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</si>
  <si>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</si>
  <si>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</si>
  <si>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</si>
  <si>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</si>
  <si>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</si>
  <si>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</si>
  <si>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</si>
  <si>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</si>
  <si>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</si>
  <si>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</si>
  <si>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</si>
  <si>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</si>
  <si>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</si>
  <si>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</si>
  <si>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</si>
  <si>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</si>
  <si>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</si>
  <si>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</si>
  <si>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</si>
  <si>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</si>
  <si>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</si>
  <si>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</si>
  <si>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</si>
  <si>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</si>
  <si>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</si>
  <si>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</si>
  <si>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</si>
  <si>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</si>
  <si>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</si>
  <si>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</si>
  <si>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</si>
  <si>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</si>
  <si>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</si>
  <si>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</si>
  <si>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</si>
  <si>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</si>
  <si>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</si>
  <si>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</si>
  <si>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</si>
  <si>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</si>
  <si>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</si>
  <si>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</si>
  <si>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</si>
  <si>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</si>
  <si>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</si>
  <si>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</si>
  <si>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</si>
  <si>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</si>
  <si>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</si>
  <si>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</si>
  <si>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</si>
  <si>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</si>
  <si>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</si>
  <si>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</si>
  <si>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</si>
  <si>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</si>
  <si>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</si>
  <si>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</si>
  <si>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</si>
  <si>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</si>
  <si>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</si>
  <si>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</si>
  <si>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</si>
  <si>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</si>
  <si>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</si>
  <si>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</si>
  <si>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</si>
  <si>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</si>
  <si>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</si>
  <si>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</si>
  <si>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</si>
  <si>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</si>
  <si>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</si>
  <si>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</si>
  <si>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</si>
  <si>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</si>
  <si>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</si>
  <si>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</si>
  <si>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</si>
  <si>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</si>
  <si>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</si>
  <si>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</si>
  <si>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</si>
  <si>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</si>
  <si>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</si>
  <si>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</si>
  <si>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</si>
  <si>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</si>
  <si>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</si>
  <si>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</si>
  <si>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</si>
  <si>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</si>
  <si>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</si>
  <si>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</si>
  <si>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</si>
  <si>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</si>
  <si>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</si>
  <si>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</si>
  <si>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</si>
  <si>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</si>
  <si>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</si>
  <si>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</si>
  <si>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</si>
  <si>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</si>
  <si>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</si>
  <si>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</si>
  <si>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</si>
  <si>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</si>
  <si>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</si>
  <si>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</si>
  <si>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</si>
  <si>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</si>
  <si>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</si>
  <si>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</si>
  <si>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</si>
  <si>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</si>
  <si>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</si>
  <si>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</si>
  <si>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</si>
  <si>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</si>
  <si>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</si>
  <si>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</si>
  <si>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</si>
  <si>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</si>
  <si>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</si>
  <si>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</si>
  <si>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</si>
  <si>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</si>
  <si>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</si>
  <si>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</si>
  <si>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</si>
  <si>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</si>
  <si>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</si>
  <si>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</si>
  <si>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</si>
  <si>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</si>
  <si>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</si>
  <si>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</si>
  <si>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</si>
  <si>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</si>
  <si>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</si>
  <si>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</si>
  <si>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</si>
  <si>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</si>
  <si>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</si>
  <si>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</si>
  <si>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</si>
  <si>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</si>
  <si>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</si>
  <si>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</si>
  <si>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</si>
  <si>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</si>
  <si>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</si>
  <si>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</si>
  <si>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</si>
  <si>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</si>
  <si>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</si>
  <si>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</si>
  <si>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</si>
  <si>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</si>
  <si>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</si>
  <si>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</si>
  <si>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</si>
  <si>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</si>
  <si>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</si>
  <si>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</si>
  <si>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</si>
  <si>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</si>
  <si>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</si>
  <si>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</si>
  <si>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</si>
  <si>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</si>
  <si>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</si>
  <si>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</si>
  <si>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</si>
  <si>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</si>
  <si>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</si>
  <si>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</si>
  <si>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</si>
  <si>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</si>
  <si>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</si>
  <si>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</si>
  <si>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</si>
  <si>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</si>
  <si>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</si>
  <si>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</si>
  <si>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</si>
  <si>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</si>
  <si>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</si>
  <si>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</si>
  <si>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</si>
  <si>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</si>
  <si>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</si>
  <si>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</si>
  <si>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</si>
  <si>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</si>
  <si>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</si>
  <si>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</si>
  <si>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</si>
  <si>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</si>
  <si>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</si>
  <si>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</si>
  <si>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</si>
  <si>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</si>
  <si>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</si>
  <si>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</si>
  <si>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</si>
  <si>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</si>
  <si>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</si>
  <si>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</si>
  <si>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</si>
  <si>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</si>
  <si>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</si>
  <si>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</si>
  <si>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</si>
  <si>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</si>
  <si>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</si>
  <si>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</si>
  <si>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</si>
  <si>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</si>
  <si>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</si>
  <si>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</si>
  <si>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</si>
  <si>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</si>
  <si>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</si>
  <si>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</si>
  <si>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</si>
  <si>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</si>
  <si>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</si>
  <si>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</si>
  <si>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</si>
  <si>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</si>
  <si>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</si>
  <si>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</si>
  <si>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</si>
  <si>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</si>
  <si>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</si>
  <si>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</si>
  <si>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</si>
  <si>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</si>
  <si>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</si>
  <si>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</si>
  <si>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</si>
  <si>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</si>
  <si>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</si>
  <si>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</si>
  <si>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</si>
  <si>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</si>
  <si>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</si>
  <si>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</si>
  <si>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</si>
  <si>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</si>
  <si>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</si>
  <si>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</si>
  <si>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</si>
  <si>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</si>
  <si>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</si>
  <si>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</si>
  <si>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</si>
  <si>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</si>
  <si>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</si>
  <si>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</si>
  <si>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</si>
  <si>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</si>
  <si>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</si>
  <si>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</si>
  <si>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</si>
  <si>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</si>
  <si>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</si>
  <si>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</si>
  <si>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</si>
  <si>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</si>
  <si>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</si>
  <si>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</si>
  <si>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</si>
  <si>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</si>
  <si>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</si>
  <si>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</si>
  <si>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</si>
  <si>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</si>
  <si>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</si>
  <si>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</si>
  <si>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</si>
  <si>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</si>
  <si>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</si>
  <si>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</si>
  <si>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</si>
  <si>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</si>
  <si>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</si>
  <si>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</si>
  <si>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</si>
  <si>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</si>
  <si>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</si>
  <si>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</si>
  <si>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</si>
  <si>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</si>
  <si>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</si>
  <si>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</si>
  <si>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</si>
  <si>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</si>
  <si>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</si>
  <si>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</si>
  <si>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</si>
  <si>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</si>
  <si>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</si>
  <si>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</si>
  <si>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</si>
  <si>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</si>
  <si>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</si>
  <si>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</si>
  <si>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</si>
  <si>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</si>
  <si>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</si>
  <si>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</si>
  <si>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</si>
  <si>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</si>
  <si>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</si>
  <si>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</si>
  <si>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</si>
  <si>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</si>
  <si>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</si>
  <si>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</si>
  <si>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</si>
  <si>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</si>
  <si>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</si>
  <si>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</si>
  <si>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</si>
  <si>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</si>
  <si>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</si>
  <si>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</si>
  <si>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</si>
  <si>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</si>
  <si>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</si>
  <si>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</si>
  <si>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</si>
  <si>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</si>
  <si>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</si>
  <si>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</si>
  <si>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</si>
  <si>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</si>
  <si>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</si>
  <si>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</si>
  <si>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</si>
  <si>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</si>
  <si>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</si>
  <si>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</si>
  <si>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</si>
  <si>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</si>
  <si>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</si>
  <si>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</si>
  <si>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</si>
  <si>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</si>
  <si>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</si>
  <si>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</si>
  <si>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</si>
  <si>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</si>
  <si>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</si>
  <si>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</si>
  <si>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</si>
  <si>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</si>
  <si>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</si>
  <si>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</si>
  <si>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</si>
  <si>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</si>
  <si>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</si>
  <si>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</si>
  <si>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</si>
  <si>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</si>
  <si>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</si>
  <si>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</si>
  <si>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</si>
  <si>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</si>
  <si>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</si>
  <si>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</si>
  <si>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</si>
  <si>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</si>
  <si>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</si>
  <si>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</si>
  <si>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</si>
  <si>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</si>
  <si>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</si>
  <si>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</si>
  <si>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</si>
  <si>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</si>
  <si>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</si>
  <si>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</si>
  <si>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</si>
  <si>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</si>
  <si>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</si>
  <si>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</si>
  <si>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</si>
  <si>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</si>
  <si>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</si>
  <si>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</si>
  <si>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</si>
  <si>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</si>
  <si>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</si>
  <si>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</si>
  <si>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</si>
  <si>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</si>
  <si>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</si>
  <si>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</si>
  <si>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</si>
  <si>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</si>
  <si>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</si>
  <si>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</si>
  <si>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</si>
  <si>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</si>
  <si>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</si>
  <si>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</si>
  <si>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</si>
  <si>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</si>
  <si>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</si>
  <si>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</si>
  <si>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</si>
  <si>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</si>
  <si>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</si>
  <si>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</si>
  <si>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</si>
  <si>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</si>
  <si>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</si>
  <si>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</si>
  <si>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</si>
  <si>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</si>
  <si>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</si>
  <si>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</si>
  <si>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</si>
  <si>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</si>
  <si>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</si>
  <si>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</si>
  <si>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</si>
  <si>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</si>
  <si>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</si>
  <si>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</si>
  <si>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</si>
  <si>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</si>
  <si>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</si>
  <si>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</si>
  <si>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</si>
  <si>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</si>
  <si>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</si>
  <si>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</si>
  <si>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</si>
  <si>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</si>
  <si>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</si>
  <si>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</si>
  <si>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</si>
  <si>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</si>
  <si>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</si>
  <si>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</si>
  <si>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</si>
  <si>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</si>
  <si>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</si>
  <si>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</si>
  <si>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</si>
  <si>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</si>
  <si>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</si>
  <si>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</si>
  <si>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</si>
  <si>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</si>
  <si>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</si>
  <si>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</si>
  <si>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</si>
  <si>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</si>
  <si>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</si>
  <si>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</si>
  <si>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</si>
  <si>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</si>
  <si>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</si>
  <si>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</si>
  <si>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</si>
  <si>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</si>
  <si>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</si>
  <si>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</si>
  <si>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</si>
  <si>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</si>
  <si>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</si>
  <si>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</si>
  <si>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</si>
  <si>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</si>
  <si>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</si>
  <si>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</si>
  <si>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</si>
  <si>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</si>
  <si>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</si>
  <si>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</si>
  <si>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</si>
  <si>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</si>
  <si>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</si>
  <si>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</si>
  <si>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</si>
  <si>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</si>
  <si>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</si>
  <si>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</si>
  <si>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</si>
  <si>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</si>
  <si>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</si>
  <si>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</si>
  <si>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</si>
  <si>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</si>
  <si>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</si>
  <si>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</si>
  <si>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</si>
  <si>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</si>
  <si>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</si>
  <si>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</si>
  <si>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</si>
  <si>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</si>
  <si>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</si>
  <si>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</si>
  <si>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</si>
  <si>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</si>
  <si>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</si>
  <si>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</si>
  <si>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</si>
  <si>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</si>
  <si>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</si>
  <si>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</si>
  <si>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</si>
  <si>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</si>
  <si>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</si>
  <si>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</si>
  <si>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</si>
  <si>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</si>
  <si>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</si>
  <si>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</si>
  <si>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</si>
  <si>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</si>
  <si>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</si>
  <si>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</si>
  <si>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</si>
  <si>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</si>
  <si>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</si>
  <si>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</si>
  <si>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</si>
  <si>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</si>
  <si>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</si>
  <si>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</si>
  <si>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</si>
  <si>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</si>
  <si>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</si>
  <si>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</si>
  <si>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</si>
  <si>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</si>
  <si>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</si>
  <si>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</si>
  <si>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</si>
  <si>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</si>
  <si>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</si>
  <si>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</si>
  <si>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</si>
  <si>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</si>
  <si>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</si>
  <si>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</si>
  <si>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</si>
  <si>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</si>
  <si>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</si>
  <si>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</si>
  <si>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</si>
  <si>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</si>
  <si>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</si>
  <si>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</si>
  <si>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</si>
  <si>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</si>
  <si>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</si>
  <si>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</si>
  <si>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</si>
  <si>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</si>
  <si>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</si>
  <si>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</si>
  <si>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</si>
  <si>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</si>
  <si>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</si>
  <si>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</si>
  <si>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</si>
  <si>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</si>
  <si>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</si>
  <si>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</si>
  <si>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</si>
  <si>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</si>
  <si>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</si>
  <si>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</si>
  <si>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</si>
  <si>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</si>
  <si>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</si>
  <si>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</si>
  <si>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</si>
  <si>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</si>
  <si>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</si>
  <si>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</si>
  <si>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</si>
  <si>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</si>
  <si>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</si>
  <si>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</si>
  <si>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</si>
  <si>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</si>
  <si>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</si>
  <si>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</si>
  <si>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</si>
  <si>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</si>
  <si>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</si>
  <si>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</si>
  <si>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</si>
  <si>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</si>
  <si>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</si>
  <si>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</si>
  <si>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</si>
  <si>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</si>
  <si>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</si>
  <si>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</si>
  <si>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</si>
  <si>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</si>
  <si>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</si>
  <si>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</si>
  <si>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</si>
  <si>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</si>
  <si>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</si>
  <si>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</si>
  <si>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</si>
  <si>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</si>
  <si>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</si>
  <si>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</si>
  <si>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</si>
  <si>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</si>
  <si>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</si>
  <si>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</si>
  <si>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</si>
  <si>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</si>
  <si>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</si>
  <si>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</si>
  <si>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</si>
  <si>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</si>
  <si>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</si>
  <si>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</si>
  <si>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</si>
  <si>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</si>
  <si>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</si>
  <si>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</si>
  <si>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</si>
  <si>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</si>
  <si>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</si>
  <si>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</si>
  <si>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</si>
  <si>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</si>
  <si>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</si>
  <si>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</si>
  <si>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</si>
  <si>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</si>
  <si>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</si>
  <si>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</si>
  <si>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</si>
  <si>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</si>
  <si>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</si>
  <si>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</si>
  <si>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</si>
  <si>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</si>
  <si>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</si>
  <si>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</si>
  <si>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</si>
  <si>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</si>
  <si>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</si>
  <si>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</si>
  <si>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</si>
  <si>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</si>
  <si>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</si>
  <si>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</si>
  <si>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</si>
  <si>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</si>
  <si>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</si>
  <si>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</si>
  <si>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</si>
  <si>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</si>
  <si>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</si>
  <si>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</si>
  <si>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</si>
  <si>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</si>
  <si>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</si>
  <si>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</si>
  <si>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</si>
  <si>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</si>
  <si>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</si>
  <si>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</si>
  <si>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</si>
  <si>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</si>
  <si>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</si>
  <si>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</si>
  <si>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</si>
  <si>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</si>
  <si>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</si>
  <si>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</si>
  <si>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</si>
  <si>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</si>
  <si>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</si>
  <si>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</si>
  <si>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</si>
  <si>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</si>
  <si>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</si>
  <si>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</si>
  <si>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</si>
  <si>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</si>
  <si>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</si>
  <si>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</si>
  <si>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</si>
  <si>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</si>
  <si>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</si>
  <si>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</si>
  <si>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</si>
  <si>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</si>
  <si>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</si>
  <si>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</si>
  <si>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</si>
  <si>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</si>
  <si>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</si>
  <si>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</si>
  <si>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</si>
  <si>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</si>
  <si>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</si>
  <si>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</si>
  <si>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</si>
  <si>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</si>
  <si>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</si>
  <si>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</si>
  <si>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</si>
  <si>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</si>
  <si>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</si>
  <si>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</si>
  <si>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</si>
  <si>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</si>
  <si>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</si>
  <si>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</si>
  <si>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</si>
  <si>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</si>
  <si>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</si>
  <si>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</si>
  <si>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</si>
  <si>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</si>
  <si>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</si>
  <si>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</si>
  <si>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</si>
  <si>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</si>
  <si>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</si>
  <si>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</si>
  <si>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</si>
  <si>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</si>
  <si>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</si>
  <si>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</si>
  <si>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</si>
  <si>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</si>
  <si>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</si>
  <si>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</si>
  <si>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</si>
  <si>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</si>
  <si>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</si>
  <si>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</si>
  <si>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</si>
  <si>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</si>
  <si>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</si>
  <si>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</si>
  <si>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</si>
  <si>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</si>
  <si>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</si>
  <si>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</si>
  <si>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</si>
  <si>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</si>
  <si>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</si>
  <si>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</si>
  <si>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</si>
  <si>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</si>
  <si>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</si>
  <si>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</si>
  <si>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</si>
  <si>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</si>
  <si>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</si>
  <si>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</si>
  <si>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</si>
  <si>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</si>
  <si>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</si>
  <si>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</si>
  <si>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</si>
  <si>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</si>
  <si>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</si>
  <si>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</si>
  <si>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</si>
  <si>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</si>
  <si>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</si>
  <si>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</si>
  <si>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</si>
  <si>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</si>
  <si>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</si>
  <si>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</si>
  <si>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</si>
  <si>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</si>
  <si>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</si>
  <si>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</si>
  <si>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</si>
  <si>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</si>
  <si>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</si>
  <si>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</si>
  <si>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</si>
  <si>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</si>
  <si>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</si>
  <si>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</si>
  <si>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</si>
  <si>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</si>
  <si>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</si>
  <si>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</si>
  <si>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</si>
  <si>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</si>
  <si>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</si>
  <si>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</si>
  <si>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</si>
  <si>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</si>
  <si>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</si>
  <si>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</si>
  <si>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</si>
  <si>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</si>
  <si>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</si>
  <si>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</si>
  <si>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</si>
  <si>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</si>
  <si>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</si>
  <si>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</si>
  <si>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</si>
  <si>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</si>
  <si>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</si>
  <si>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</si>
  <si>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</si>
  <si>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</si>
  <si>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</si>
  <si>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</si>
  <si>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</si>
  <si>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</si>
  <si>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</si>
  <si>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</si>
  <si>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</si>
  <si>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</si>
  <si>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</si>
  <si>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</si>
  <si>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</si>
  <si>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</si>
  <si>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</si>
  <si>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</si>
  <si>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</si>
  <si>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</si>
  <si>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</si>
  <si>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</si>
  <si>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</si>
  <si>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</si>
  <si>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</si>
  <si>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</si>
  <si>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</si>
  <si>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</si>
  <si>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</si>
  <si>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</si>
  <si>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</si>
  <si>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</si>
  <si>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</si>
  <si>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</si>
  <si>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</si>
  <si>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</si>
  <si>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</si>
  <si>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</si>
  <si>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</si>
  <si>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</si>
  <si>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</si>
  <si>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</si>
  <si>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</si>
  <si>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</si>
  <si>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</si>
  <si>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</si>
  <si>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</si>
  <si>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</si>
  <si>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</si>
  <si>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</si>
  <si>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</si>
  <si>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</si>
  <si>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</si>
  <si>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</si>
  <si>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</si>
  <si>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</si>
  <si>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</si>
  <si>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</si>
  <si>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</si>
  <si>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</si>
  <si>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</si>
  <si>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</si>
  <si>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</si>
  <si>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</si>
  <si>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</si>
  <si>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</si>
  <si>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</si>
  <si>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</si>
  <si>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</si>
  <si>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</si>
  <si>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</si>
  <si>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</si>
  <si>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</si>
  <si>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</si>
  <si>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</si>
  <si>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</si>
  <si>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</si>
  <si>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</si>
  <si>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</si>
  <si>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</si>
  <si>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</si>
  <si>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</si>
  <si>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</si>
  <si>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</si>
  <si>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</si>
  <si>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</si>
  <si>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</si>
  <si>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</si>
  <si>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</si>
  <si>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</si>
  <si>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</si>
  <si>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</si>
  <si>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</si>
  <si>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</si>
  <si>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</si>
  <si>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</si>
  <si>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</si>
  <si>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</si>
  <si>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</si>
  <si>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</si>
  <si>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</si>
  <si>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</si>
  <si>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</si>
  <si>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</si>
  <si>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</si>
  <si>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</si>
  <si>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</si>
  <si>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</si>
  <si>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</si>
  <si>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</si>
  <si>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</si>
  <si>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</si>
  <si>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</si>
  <si>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</si>
  <si>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</si>
  <si>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</si>
  <si>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</si>
  <si>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</si>
  <si>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</si>
  <si>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</si>
  <si>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</si>
  <si>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</si>
  <si>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</si>
  <si>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</si>
  <si>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</si>
  <si>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</si>
  <si>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</si>
  <si>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</si>
  <si>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</si>
  <si>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</si>
  <si>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</si>
  <si>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</si>
  <si>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</si>
  <si>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</si>
  <si>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</si>
  <si>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</si>
  <si>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</si>
  <si>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</si>
  <si>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</si>
  <si>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</si>
  <si>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</si>
  <si>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</si>
  <si>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</si>
  <si>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</si>
  <si>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</si>
  <si>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</si>
  <si>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</si>
  <si>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</si>
  <si>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</si>
  <si>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</si>
  <si>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</si>
  <si>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</si>
  <si>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</si>
  <si>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</si>
  <si>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</si>
  <si>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</si>
  <si>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</si>
  <si>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</si>
  <si>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</si>
  <si>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</si>
  <si>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</si>
  <si>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</si>
  <si>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</si>
  <si>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</si>
  <si>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</si>
  <si>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</si>
  <si>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</si>
  <si>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</si>
  <si>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</si>
  <si>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</si>
  <si>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</si>
  <si>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</si>
  <si>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</si>
  <si>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</si>
  <si>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</si>
  <si>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</si>
  <si>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</si>
  <si>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</si>
  <si>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</si>
  <si>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</si>
  <si>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</si>
  <si>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</si>
  <si>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</si>
  <si>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</si>
  <si>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</si>
  <si>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</si>
  <si>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</si>
  <si>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</si>
  <si>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</si>
  <si>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</si>
  <si>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</si>
  <si>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</si>
  <si>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</si>
  <si>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</si>
  <si>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</si>
  <si>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</si>
  <si>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</si>
  <si>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</si>
  <si>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</si>
  <si>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</si>
  <si>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</si>
  <si>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</si>
  <si>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</si>
  <si>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</si>
  <si>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</si>
  <si>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</si>
  <si>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</si>
  <si>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</si>
  <si>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</si>
  <si>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</si>
  <si>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</si>
  <si>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</si>
  <si>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</si>
  <si>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</si>
  <si>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</si>
  <si>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</si>
  <si>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</si>
  <si>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</si>
  <si>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</si>
  <si>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</si>
  <si>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</si>
  <si>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</si>
  <si>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</si>
  <si>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</si>
  <si>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</si>
  <si>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</si>
  <si>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</si>
  <si>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</si>
  <si>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</si>
  <si>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</si>
  <si>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</si>
  <si>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</si>
  <si>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</si>
  <si>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</si>
  <si>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</si>
  <si>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</si>
  <si>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</si>
  <si>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</si>
  <si>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</si>
  <si>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</si>
  <si>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</si>
  <si>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</si>
  <si>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</si>
  <si>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</si>
  <si>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</si>
  <si>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</si>
  <si>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</si>
  <si>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</si>
  <si>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</si>
  <si>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</si>
  <si>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</si>
  <si>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</si>
  <si>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</si>
  <si>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</si>
  <si>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</si>
  <si>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</si>
  <si>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</si>
  <si>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</si>
  <si>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</si>
  <si>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</si>
  <si>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</si>
  <si>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</si>
  <si>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</si>
  <si>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</si>
  <si>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</si>
  <si>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</si>
  <si>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</si>
  <si>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</si>
  <si>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</si>
  <si>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</si>
  <si>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</si>
  <si>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</si>
  <si>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</si>
  <si>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</si>
  <si>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</si>
  <si>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</si>
  <si>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</si>
  <si>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</si>
  <si>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</si>
  <si>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</si>
  <si>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</si>
  <si>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</si>
  <si>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</si>
  <si>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</si>
  <si>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</si>
  <si>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</si>
  <si>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</si>
  <si>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</si>
  <si>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</si>
  <si>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</si>
  <si>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</si>
  <si>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</si>
  <si>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</si>
  <si>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</si>
  <si>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</si>
  <si>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</si>
  <si>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</si>
  <si>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</si>
  <si>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</si>
  <si>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</si>
  <si>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</si>
  <si>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</si>
  <si>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</si>
  <si>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</si>
  <si>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</si>
  <si>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</si>
  <si>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</si>
  <si>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</si>
  <si>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</si>
  <si>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</si>
  <si>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</si>
  <si>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</si>
  <si>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</si>
  <si>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</si>
  <si>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</si>
  <si>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</si>
  <si>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</si>
  <si>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</si>
  <si>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</si>
  <si>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</si>
  <si>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</si>
  <si>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</si>
  <si>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</si>
  <si>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</si>
  <si>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</si>
  <si>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</si>
  <si>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</si>
  <si>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</si>
  <si>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</si>
  <si>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</si>
  <si>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</si>
  <si>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</si>
  <si>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</si>
  <si>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</si>
  <si>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</si>
  <si>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</si>
  <si>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</si>
  <si>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</si>
  <si>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</si>
  <si>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</si>
  <si>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</si>
  <si>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</si>
  <si>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</si>
  <si>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</si>
  <si>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</si>
  <si>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</si>
  <si>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</si>
  <si>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</si>
  <si>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</si>
  <si>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</si>
  <si>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</si>
  <si>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</si>
  <si>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</si>
  <si>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</si>
  <si>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</si>
  <si>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</si>
  <si>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</si>
  <si>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</si>
  <si>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</si>
  <si>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</si>
  <si>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</si>
  <si>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</si>
  <si>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</si>
  <si>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</si>
  <si>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</si>
  <si>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</si>
  <si>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</si>
  <si>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</si>
  <si>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</si>
  <si>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</si>
  <si>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</si>
  <si>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</si>
  <si>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</si>
  <si>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</si>
  <si>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</si>
  <si>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</si>
  <si>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</si>
  <si>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</si>
  <si>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</si>
  <si>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</si>
  <si>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</si>
  <si>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</si>
  <si>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</si>
  <si>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</si>
  <si>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</si>
  <si>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</si>
  <si>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</si>
  <si>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</si>
  <si>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</si>
  <si>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</si>
  <si>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</si>
  <si>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</si>
  <si>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</si>
  <si>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</si>
  <si>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</si>
  <si>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</si>
  <si>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</si>
  <si>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</si>
  <si>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</si>
  <si>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</si>
  <si>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</si>
  <si>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</si>
  <si>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</si>
  <si>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</si>
  <si>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</si>
  <si>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</si>
  <si>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</si>
  <si>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</si>
  <si>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</si>
  <si>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</si>
  <si>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</si>
  <si>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</si>
  <si>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</si>
  <si>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</si>
  <si>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</si>
  <si>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</si>
  <si>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</si>
  <si>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</si>
  <si>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</si>
  <si>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</si>
  <si>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</si>
  <si>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</si>
  <si>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</si>
  <si>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</si>
  <si>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</si>
  <si>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</si>
  <si>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</si>
  <si>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</si>
  <si>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</si>
  <si>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</si>
  <si>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</si>
  <si>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</si>
  <si>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</si>
  <si>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</si>
  <si>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</si>
  <si>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</si>
  <si>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</si>
  <si>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</si>
  <si>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</si>
  <si>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</si>
  <si>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</si>
  <si>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</si>
  <si>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</si>
  <si>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</si>
  <si>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</si>
  <si>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</si>
  <si>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</si>
  <si>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</si>
  <si>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</si>
  <si>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</si>
  <si>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</si>
  <si>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</si>
  <si>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</si>
  <si>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</si>
  <si>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</si>
  <si>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</si>
  <si>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</si>
  <si>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</si>
  <si>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</si>
  <si>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</si>
  <si>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</si>
  <si>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</si>
  <si>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</si>
  <si>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</si>
  <si>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</si>
  <si>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</si>
  <si>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</si>
  <si>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</si>
  <si>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</si>
  <si>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</si>
  <si>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</si>
  <si>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</si>
  <si>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</si>
  <si>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</si>
  <si>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</si>
  <si>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</si>
  <si>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</si>
  <si>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</si>
  <si>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</si>
  <si>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</si>
  <si>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</si>
  <si>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</si>
  <si>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</si>
  <si>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</si>
  <si>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</si>
  <si>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</si>
  <si>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</si>
  <si>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</si>
  <si>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</si>
  <si>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</si>
  <si>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</si>
  <si>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</si>
  <si>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</si>
  <si>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</si>
  <si>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</si>
  <si>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</si>
  <si>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</si>
  <si>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</si>
  <si>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</si>
  <si>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</si>
  <si>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</si>
  <si>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</si>
  <si>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</si>
  <si>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</si>
  <si>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</si>
  <si>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</si>
  <si>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</si>
  <si>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</si>
  <si>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</si>
  <si>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</si>
  <si>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</si>
  <si>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</si>
  <si>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</si>
  <si>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</si>
  <si>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</si>
  <si>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</si>
  <si>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</si>
  <si>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</si>
  <si>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</si>
  <si>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</si>
  <si>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</si>
  <si>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</si>
  <si>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</si>
  <si>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</si>
  <si>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</si>
  <si>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</si>
  <si>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</si>
  <si>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</si>
  <si>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</si>
  <si>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</si>
  <si>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</si>
  <si>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</si>
  <si>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</si>
  <si>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</si>
  <si>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</si>
  <si>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</si>
  <si>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</si>
  <si>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</si>
  <si>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</si>
  <si>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</si>
  <si>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</si>
  <si>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</si>
  <si>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</si>
  <si>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</si>
  <si>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</si>
  <si>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</si>
  <si>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</si>
  <si>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</si>
  <si>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</si>
  <si>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</si>
  <si>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</si>
  <si>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</si>
  <si>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</si>
  <si>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</si>
  <si>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</si>
  <si>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</si>
  <si>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</si>
  <si>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</si>
  <si>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</si>
  <si>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</si>
  <si>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</si>
  <si>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</si>
  <si>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</si>
  <si>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</si>
  <si>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</si>
  <si>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</si>
  <si>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</si>
  <si>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</si>
  <si>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</si>
  <si>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</si>
  <si>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</si>
  <si>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</si>
  <si>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</si>
  <si>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</si>
  <si>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</si>
  <si>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</si>
  <si>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</si>
  <si>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</si>
  <si>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</si>
  <si>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</si>
  <si>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</si>
  <si>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</si>
  <si>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</si>
  <si>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</si>
  <si>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</si>
  <si>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</si>
  <si>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</si>
  <si>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</si>
  <si>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</si>
  <si>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</si>
  <si>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</si>
  <si>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</si>
  <si>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</si>
  <si>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</si>
  <si>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</si>
  <si>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</si>
  <si>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</si>
  <si>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</si>
  <si>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</si>
  <si>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</si>
  <si>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</si>
  <si>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</si>
  <si>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</si>
  <si>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</si>
  <si>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</si>
  <si>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</si>
  <si>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</si>
  <si>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</si>
  <si>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</si>
  <si>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</si>
  <si>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</si>
  <si>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</si>
  <si>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</si>
  <si>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</si>
  <si>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</si>
  <si>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</si>
  <si>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</si>
  <si>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</si>
  <si>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</si>
  <si>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</si>
  <si>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</si>
  <si>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</si>
  <si>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</si>
  <si>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</si>
  <si>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</si>
  <si>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</si>
  <si>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</si>
  <si>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</si>
  <si>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</si>
  <si>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</si>
  <si>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</si>
  <si>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</si>
  <si>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</si>
  <si>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</si>
  <si>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</si>
  <si>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</si>
  <si>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</si>
  <si>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</si>
  <si>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</si>
  <si>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</si>
  <si>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</si>
  <si>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</si>
  <si>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</si>
  <si>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</si>
  <si>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</si>
  <si>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</si>
  <si>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</si>
  <si>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</si>
  <si>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</si>
  <si>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</si>
  <si>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</si>
  <si>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</si>
  <si>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</si>
  <si>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</si>
  <si>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</si>
  <si>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</si>
  <si>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</si>
  <si>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</si>
  <si>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</si>
  <si>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</si>
  <si>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</si>
  <si>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</si>
  <si>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</si>
  <si>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</si>
  <si>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</si>
  <si>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</si>
  <si>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</si>
  <si>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</si>
  <si>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</si>
  <si>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</si>
  <si>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</si>
  <si>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</si>
  <si>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</si>
  <si>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</si>
  <si>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</si>
  <si>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</si>
  <si>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</si>
  <si>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</si>
  <si>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</si>
  <si>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</si>
  <si>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</si>
  <si>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</si>
  <si>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</si>
  <si>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</si>
  <si>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</si>
  <si>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</si>
  <si>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</si>
  <si>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</si>
  <si>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</si>
  <si>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</si>
  <si>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</si>
  <si>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</si>
  <si>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</si>
  <si>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</si>
  <si>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</si>
  <si>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</si>
  <si>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</si>
  <si>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</si>
  <si>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</si>
  <si>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</si>
  <si>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</si>
  <si>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</si>
  <si>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</si>
  <si>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</si>
  <si>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</si>
  <si>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</si>
  <si>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</si>
  <si>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</si>
  <si>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</si>
  <si>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</si>
  <si>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</si>
  <si>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</si>
  <si>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</si>
  <si>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</si>
  <si>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</si>
  <si>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</si>
  <si>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</si>
  <si>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</si>
  <si>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</si>
  <si>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</si>
  <si>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</si>
  <si>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</si>
  <si>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</si>
  <si>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</si>
  <si>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</si>
  <si>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</si>
  <si>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</si>
  <si>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</si>
  <si>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</si>
  <si>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</si>
  <si>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</si>
  <si>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</si>
  <si>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</si>
  <si>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</si>
  <si>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</si>
  <si>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</si>
  <si>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</si>
  <si>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</si>
  <si>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</si>
  <si>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</si>
  <si>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</si>
  <si>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</si>
  <si>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</si>
  <si>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</si>
  <si>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</si>
  <si>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</si>
  <si>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</si>
  <si>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</si>
  <si>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</si>
  <si>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</si>
  <si>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</si>
  <si>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</si>
  <si>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</si>
  <si>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</si>
  <si>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</si>
  <si>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</si>
  <si>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</si>
  <si>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</si>
  <si>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</si>
  <si>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</si>
  <si>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</si>
  <si>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</si>
  <si>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</si>
  <si>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</si>
  <si>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</si>
  <si>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</si>
  <si>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</si>
  <si>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</si>
  <si>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</si>
  <si>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</si>
  <si>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</si>
  <si>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</si>
  <si>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</si>
  <si>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</si>
  <si>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</si>
  <si>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</si>
  <si>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</si>
  <si>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</si>
  <si>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</si>
  <si>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</si>
  <si>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</si>
  <si>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</si>
  <si>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</si>
  <si>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</si>
  <si>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</si>
  <si>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</si>
  <si>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</si>
  <si>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</si>
  <si>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</si>
  <si>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</si>
  <si>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</si>
  <si>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</si>
  <si>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</si>
  <si>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</si>
  <si>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</si>
  <si>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</si>
  <si>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</si>
  <si>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</si>
  <si>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</si>
  <si>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</si>
  <si>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</si>
  <si>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</si>
  <si>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</si>
  <si>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</si>
  <si>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</si>
  <si>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</si>
  <si>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</si>
  <si>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</si>
  <si>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</si>
  <si>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</si>
  <si>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</si>
  <si>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</si>
  <si>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</si>
  <si>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</si>
  <si>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</si>
  <si>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</si>
  <si>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</si>
  <si>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</si>
  <si>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</si>
  <si>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</si>
  <si>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</si>
  <si>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</si>
  <si>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</si>
  <si>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</si>
  <si>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</si>
  <si>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</si>
  <si>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</si>
  <si>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</si>
  <si>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</si>
  <si>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</si>
  <si>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</si>
  <si>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</si>
  <si>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</si>
  <si>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</si>
  <si>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</si>
  <si>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</si>
  <si>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</si>
  <si>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</si>
  <si>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</si>
  <si>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</si>
  <si>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</si>
  <si>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</si>
  <si>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</si>
  <si>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</si>
  <si>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</si>
  <si>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</si>
  <si>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</si>
  <si>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</si>
  <si>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</si>
  <si>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</si>
  <si>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</si>
  <si>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</si>
  <si>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</si>
  <si>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</si>
  <si>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</si>
  <si>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</si>
  <si>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</si>
  <si>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</si>
  <si>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</si>
  <si>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</si>
  <si>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</si>
  <si>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</si>
  <si>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</si>
  <si>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</si>
  <si>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</si>
  <si>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</si>
  <si>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</si>
  <si>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</si>
  <si>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</si>
  <si>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</si>
  <si>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</si>
  <si>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</si>
  <si>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</si>
  <si>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</si>
  <si>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</si>
  <si>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</si>
  <si>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</si>
  <si>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</si>
  <si>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</si>
  <si>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</si>
  <si>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</si>
  <si>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</si>
  <si>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</si>
  <si>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</si>
  <si>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</si>
  <si>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</si>
  <si>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</si>
  <si>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</si>
  <si>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</si>
  <si>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</si>
  <si>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</si>
  <si>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</si>
  <si>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</si>
  <si>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</si>
  <si>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</si>
  <si>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</si>
  <si>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</si>
  <si>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</si>
  <si>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</si>
  <si>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</si>
  <si>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</si>
  <si>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</si>
  <si>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</si>
  <si>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</si>
  <si>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</si>
  <si>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</si>
  <si>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</si>
  <si>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</si>
  <si>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</si>
  <si>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</si>
  <si>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</si>
  <si>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</si>
  <si>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</si>
  <si>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</si>
  <si>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</si>
  <si>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</si>
  <si>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</si>
  <si>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</si>
  <si>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</si>
  <si>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</si>
  <si>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</si>
  <si>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</si>
  <si>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</si>
  <si>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</si>
  <si>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</si>
  <si>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</si>
  <si>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</si>
  <si>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</si>
  <si>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</si>
  <si>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</si>
  <si>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</si>
  <si>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</si>
  <si>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</si>
  <si>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</si>
  <si>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</si>
  <si>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</si>
  <si>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</si>
  <si>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</si>
  <si>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</si>
  <si>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</si>
  <si>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</si>
  <si>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</si>
  <si>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</si>
  <si>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</si>
  <si>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</si>
  <si>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</si>
  <si>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</si>
  <si>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</si>
  <si>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</si>
  <si>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</si>
  <si>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</si>
  <si>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</si>
  <si>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</si>
  <si>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</si>
  <si>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</si>
  <si>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</si>
  <si>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</si>
  <si>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</si>
  <si>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</si>
  <si>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</si>
  <si>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</si>
  <si>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</si>
  <si>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</si>
  <si>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</si>
  <si>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</si>
  <si>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</si>
  <si>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</si>
  <si>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</si>
  <si>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</si>
  <si>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</si>
  <si>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</si>
  <si>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</si>
  <si>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</si>
  <si>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</si>
  <si>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</si>
  <si>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</si>
  <si>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</si>
  <si>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</si>
  <si>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</si>
  <si>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</si>
  <si>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</si>
  <si>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</si>
  <si>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</si>
  <si>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</si>
  <si>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</si>
  <si>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</si>
  <si>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</si>
  <si>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</si>
  <si>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</si>
  <si>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</si>
  <si>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</si>
  <si>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</si>
  <si>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</si>
  <si>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</si>
  <si>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</si>
  <si>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</si>
  <si>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</si>
  <si>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</si>
  <si>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</si>
  <si>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</si>
  <si>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</si>
  <si>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</si>
  <si>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</si>
  <si>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</si>
  <si>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</si>
  <si>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</si>
  <si>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</si>
  <si>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</si>
  <si>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</si>
  <si>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</si>
  <si>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</si>
  <si>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</si>
  <si>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</si>
  <si>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</si>
  <si>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</si>
  <si>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</si>
  <si>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</si>
  <si>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</si>
  <si>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</si>
  <si>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</si>
  <si>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</si>
  <si>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</si>
  <si>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</si>
  <si>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</si>
  <si>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</si>
  <si>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</si>
  <si>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</si>
  <si>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</si>
  <si>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</si>
  <si>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</si>
  <si>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</si>
  <si>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</si>
  <si>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</si>
  <si>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</si>
  <si>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</si>
  <si>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</si>
  <si>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</si>
  <si>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</si>
  <si>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</si>
  <si>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</si>
  <si>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</si>
  <si>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</si>
  <si>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</si>
  <si>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</si>
  <si>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</si>
  <si>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</si>
  <si>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</si>
  <si>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</si>
  <si>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</si>
  <si>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</si>
  <si>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</si>
  <si>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</si>
  <si>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</si>
  <si>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</si>
  <si>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</si>
  <si>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</si>
  <si>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</si>
  <si>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</si>
  <si>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</si>
  <si>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</si>
  <si>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</si>
  <si>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</si>
  <si>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</si>
  <si>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</si>
  <si>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</si>
  <si>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</si>
  <si>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</si>
  <si>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</si>
  <si>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</si>
  <si>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</si>
  <si>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</si>
  <si>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</si>
  <si>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</si>
  <si>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</si>
  <si>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</si>
  <si>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</si>
  <si>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</si>
  <si>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</si>
  <si>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</si>
  <si>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</si>
  <si>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</si>
  <si>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</si>
  <si>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</si>
  <si>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</si>
  <si>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</si>
  <si>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</si>
  <si>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</si>
  <si>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</si>
  <si>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</si>
  <si>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</si>
  <si>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</si>
  <si>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</si>
  <si>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</si>
  <si>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</si>
  <si>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</si>
  <si>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</si>
  <si>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</si>
  <si>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</si>
  <si>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</si>
  <si>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</si>
  <si>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</si>
  <si>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</si>
  <si>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</si>
  <si>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</si>
  <si>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</si>
  <si>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</si>
  <si>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</si>
  <si>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</si>
  <si>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</si>
  <si>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</si>
  <si>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</si>
  <si>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</si>
  <si>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</si>
  <si>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</si>
  <si>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</si>
  <si>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</si>
  <si>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</si>
  <si>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</si>
  <si>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</si>
  <si>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</si>
  <si>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</si>
  <si>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</si>
  <si>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</si>
  <si>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</si>
  <si>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</si>
  <si>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</si>
  <si>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</si>
  <si>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</si>
  <si>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</si>
  <si>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</si>
  <si>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</si>
  <si>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</si>
  <si>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</si>
  <si>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</si>
  <si>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</si>
  <si>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</si>
  <si>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</si>
  <si>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</si>
  <si>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</si>
  <si>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</si>
  <si>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</si>
  <si>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</si>
  <si>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</si>
  <si>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</si>
  <si>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</si>
  <si>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</si>
  <si>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</si>
  <si>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</si>
  <si>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</si>
  <si>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</si>
  <si>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</si>
  <si>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</si>
  <si>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</si>
  <si>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</si>
  <si>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</si>
  <si>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</si>
  <si>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</si>
  <si>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</si>
  <si>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</si>
  <si>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</si>
  <si>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</si>
  <si>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</si>
  <si>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</si>
  <si>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</si>
  <si>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</si>
  <si>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</si>
  <si>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</si>
  <si>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</si>
  <si>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</si>
  <si>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</si>
  <si>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</si>
  <si>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</si>
  <si>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</si>
  <si>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</si>
  <si>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</si>
  <si>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</si>
  <si>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</si>
  <si>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</si>
  <si>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</si>
  <si>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</si>
  <si>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</si>
  <si>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</si>
  <si>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</si>
  <si>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</si>
  <si>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</si>
  <si>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</si>
  <si>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</si>
  <si>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</si>
  <si>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</si>
  <si>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</si>
  <si>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</si>
  <si>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</si>
  <si>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</si>
  <si>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</si>
  <si>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</si>
  <si>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</si>
  <si>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</si>
  <si>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</si>
  <si>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</si>
  <si>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</si>
  <si>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</si>
  <si>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</si>
  <si>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</si>
  <si>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</si>
  <si>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</si>
  <si>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</si>
  <si>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</si>
  <si>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</si>
  <si>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</si>
  <si>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</si>
  <si>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</si>
  <si>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</si>
  <si>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</si>
  <si>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</si>
  <si>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</si>
  <si>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</si>
  <si>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</si>
  <si>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</si>
  <si>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</si>
  <si>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</si>
  <si>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</si>
  <si>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</si>
  <si>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</si>
  <si>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</si>
  <si>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</si>
  <si>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</si>
  <si>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</si>
  <si>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</si>
  <si>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</si>
  <si>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</si>
  <si>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</si>
  <si>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</si>
  <si>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</si>
  <si>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</si>
  <si>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</si>
  <si>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</si>
  <si>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</si>
  <si>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</si>
  <si>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</si>
  <si>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</si>
  <si>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</si>
  <si>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</si>
  <si>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</si>
  <si>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</si>
  <si>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</si>
  <si>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</si>
  <si>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</si>
  <si>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</si>
  <si>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</si>
  <si>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</si>
  <si>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</si>
  <si>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</si>
  <si>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</si>
  <si>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</si>
  <si>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</si>
  <si>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</si>
  <si>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</si>
  <si>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</si>
  <si>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</si>
  <si>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</si>
  <si>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</si>
  <si>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</si>
  <si>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</si>
  <si>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</si>
  <si>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</si>
  <si>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</si>
  <si>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</si>
  <si>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</si>
  <si>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</si>
  <si>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</si>
  <si>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</si>
  <si>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</si>
  <si>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</si>
  <si>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</si>
  <si>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</si>
  <si>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</si>
  <si>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</si>
  <si>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</si>
  <si>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</si>
  <si>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</si>
  <si>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</si>
  <si>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</si>
  <si>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</si>
  <si>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</si>
  <si>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</si>
  <si>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</si>
  <si>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</si>
  <si>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</si>
  <si>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</si>
  <si>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</si>
  <si>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</si>
  <si>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</si>
  <si>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</si>
  <si>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</si>
  <si>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</si>
  <si>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</si>
  <si>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</si>
  <si>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</si>
  <si>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</si>
  <si>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</si>
  <si>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</si>
  <si>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</si>
  <si>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</si>
  <si>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</si>
  <si>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</si>
  <si>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</si>
  <si>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</si>
  <si>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</si>
  <si>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</si>
  <si>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</si>
  <si>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</si>
  <si>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</si>
  <si>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</si>
  <si>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</si>
  <si>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</si>
  <si>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</si>
  <si>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</si>
  <si>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</si>
  <si>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</si>
  <si>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</si>
  <si>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</si>
  <si>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</si>
  <si>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</si>
  <si>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</si>
  <si>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</si>
  <si>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</si>
  <si>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</si>
  <si>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</si>
  <si>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</si>
  <si>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</si>
  <si>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</si>
  <si>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</si>
  <si>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</si>
  <si>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</si>
  <si>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</si>
  <si>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</si>
  <si>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</si>
  <si>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</si>
  <si>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</si>
  <si>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</si>
  <si>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</si>
  <si>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</si>
  <si>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</si>
  <si>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</si>
  <si>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</si>
  <si>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</si>
  <si>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</si>
  <si>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</si>
  <si>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</si>
  <si>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</si>
  <si>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</si>
  <si>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</si>
  <si>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</si>
  <si>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</si>
  <si>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</si>
  <si>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</si>
  <si>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</si>
  <si>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</si>
  <si>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</si>
  <si>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</si>
  <si>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</si>
  <si>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</si>
  <si>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</si>
  <si>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</si>
  <si>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</si>
  <si>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</si>
  <si>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</si>
  <si>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</si>
  <si>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</si>
  <si>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</si>
  <si>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</si>
  <si>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</si>
  <si>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</si>
  <si>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</si>
  <si>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</si>
  <si>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</si>
  <si>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</si>
  <si>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</si>
  <si>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</si>
  <si>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</si>
  <si>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</si>
  <si>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</si>
  <si>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</si>
  <si>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</si>
  <si>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</si>
  <si>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</si>
  <si>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</si>
  <si>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</si>
  <si>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</si>
  <si>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</si>
  <si>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</si>
  <si>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</si>
  <si>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</si>
  <si>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</si>
  <si>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</si>
  <si>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</si>
  <si>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</si>
  <si>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</si>
  <si>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</si>
  <si>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</si>
  <si>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</si>
  <si>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</si>
  <si>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</si>
  <si>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</si>
  <si>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</si>
  <si>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</si>
  <si>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</si>
  <si>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</si>
  <si>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</si>
  <si>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</si>
  <si>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</si>
  <si>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</si>
  <si>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</si>
  <si>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</si>
  <si>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</si>
  <si>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</si>
  <si>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</si>
  <si>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</si>
  <si>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</si>
  <si>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</si>
  <si>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</si>
  <si>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</si>
  <si>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</si>
  <si>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</si>
  <si>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</si>
  <si>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</si>
  <si>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</si>
  <si>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</si>
  <si>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</si>
  <si>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</si>
  <si>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</si>
  <si>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</si>
  <si>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</si>
  <si>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</si>
  <si>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</si>
  <si>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</si>
  <si>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</si>
  <si>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</si>
  <si>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</si>
  <si>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</si>
  <si>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</si>
  <si>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</si>
  <si>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</si>
  <si>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</si>
  <si>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</si>
  <si>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</si>
  <si>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</si>
  <si>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</si>
  <si>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</si>
  <si>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</si>
  <si>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</si>
  <si>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</si>
  <si>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</si>
  <si>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</si>
  <si>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</si>
  <si>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</si>
  <si>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</si>
  <si>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</si>
  <si>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</si>
  <si>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</si>
  <si>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</si>
  <si>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</si>
  <si>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</si>
  <si>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</si>
  <si>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</si>
  <si>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</si>
  <si>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</si>
  <si>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</si>
  <si>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</si>
  <si>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</si>
  <si>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</si>
  <si>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</si>
  <si>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</si>
  <si>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</si>
  <si>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</si>
  <si>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</si>
  <si>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</si>
  <si>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</si>
  <si>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</si>
  <si>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</si>
  <si>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</si>
  <si>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</si>
  <si>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</si>
  <si>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</si>
  <si>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</si>
  <si>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</si>
  <si>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</si>
  <si>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</si>
  <si>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</si>
  <si>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</si>
  <si>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</si>
  <si>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</si>
  <si>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</si>
  <si>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</si>
  <si>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</si>
  <si>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</si>
  <si>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</si>
  <si>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</si>
  <si>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</si>
  <si>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</si>
  <si>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</si>
  <si>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</si>
  <si>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</si>
  <si>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</si>
  <si>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</si>
  <si>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</si>
  <si>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</si>
  <si>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</si>
  <si>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</si>
  <si>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</si>
  <si>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</si>
  <si>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</si>
  <si>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</si>
  <si>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</si>
  <si>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</si>
  <si>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</si>
  <si>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</si>
  <si>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</si>
  <si>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</si>
  <si>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</si>
  <si>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</si>
  <si>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</si>
  <si>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</si>
  <si>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</si>
  <si>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</si>
  <si>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</si>
  <si>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</si>
  <si>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</si>
  <si>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</si>
  <si>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</si>
  <si>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</si>
  <si>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</si>
  <si>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</si>
  <si>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</si>
  <si>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</si>
  <si>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</si>
  <si>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</si>
  <si>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</si>
  <si>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</si>
  <si>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</si>
  <si>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</si>
  <si>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</si>
  <si>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</si>
  <si>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</si>
  <si>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</si>
  <si>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</si>
  <si>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</si>
  <si>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</si>
  <si>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</si>
  <si>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</si>
  <si>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</si>
  <si>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</si>
  <si>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</si>
  <si>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</si>
  <si>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</si>
  <si>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</si>
  <si>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</si>
  <si>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</si>
  <si>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</si>
  <si>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</si>
  <si>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</si>
  <si>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</si>
  <si>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</si>
  <si>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</si>
  <si>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</si>
  <si>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</si>
  <si>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</si>
  <si>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</si>
  <si>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</si>
  <si>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</si>
  <si>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</si>
  <si>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</si>
  <si>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</si>
  <si>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</si>
  <si>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</si>
  <si>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</si>
  <si>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</si>
  <si>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</si>
  <si>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</si>
  <si>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</si>
  <si>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</si>
  <si>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</si>
  <si>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</si>
  <si>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</si>
  <si>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</si>
  <si>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</si>
  <si>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</si>
  <si>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</si>
  <si>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</si>
  <si>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</si>
  <si>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</si>
  <si>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</si>
  <si>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</si>
  <si>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</si>
  <si>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</si>
  <si>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</si>
  <si>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</si>
  <si>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</si>
  <si>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</si>
  <si>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</si>
  <si>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</si>
  <si>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</si>
  <si>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</si>
  <si>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</si>
  <si>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</si>
  <si>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</si>
  <si>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</si>
  <si>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</si>
  <si>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</si>
  <si>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</si>
  <si>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</si>
  <si>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</si>
  <si>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</si>
  <si>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</si>
  <si>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</si>
  <si>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</si>
  <si>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</si>
  <si>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</si>
  <si>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</si>
  <si>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</si>
  <si>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</si>
  <si>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</si>
  <si>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</si>
  <si>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</si>
  <si>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</si>
  <si>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</si>
  <si>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</si>
  <si>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</si>
  <si>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</si>
  <si>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</si>
  <si>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</si>
  <si>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</si>
  <si>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</si>
  <si>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</si>
  <si>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</si>
  <si>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</si>
  <si>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</si>
  <si>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</si>
  <si>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</si>
  <si>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</si>
  <si>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</si>
  <si>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</si>
  <si>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</si>
  <si>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</si>
  <si>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</si>
  <si>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</si>
  <si>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</si>
  <si>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</si>
  <si>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</si>
  <si>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</si>
  <si>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</si>
  <si>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</si>
  <si>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</si>
  <si>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</si>
  <si>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</si>
  <si>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</si>
  <si>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</si>
  <si>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</si>
  <si>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</si>
  <si>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</si>
  <si>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</si>
  <si>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</si>
  <si>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</si>
  <si>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</si>
  <si>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</si>
  <si>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</si>
  <si>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</si>
  <si>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</si>
  <si>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</si>
  <si>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</si>
  <si>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</si>
  <si>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</si>
  <si>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</si>
  <si>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</si>
  <si>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</si>
  <si>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</si>
  <si>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</si>
  <si>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</si>
  <si>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</si>
  <si>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</si>
  <si>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</si>
  <si>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</si>
  <si>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</si>
  <si>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</si>
  <si>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</si>
  <si>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</si>
  <si>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</si>
  <si>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</si>
  <si>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</si>
  <si>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</si>
  <si>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</si>
  <si>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</si>
  <si>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</si>
  <si>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</si>
  <si>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</si>
  <si>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</si>
  <si>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</si>
  <si>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</si>
  <si>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</si>
  <si>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</si>
  <si>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</si>
  <si>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</si>
  <si>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</si>
  <si>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</si>
  <si>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</si>
  <si>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</si>
  <si>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</si>
  <si>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</si>
  <si>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</si>
  <si>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</si>
  <si>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</si>
  <si>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</si>
  <si>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</si>
  <si>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</si>
  <si>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</si>
  <si>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</si>
  <si>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</si>
  <si>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</si>
  <si>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</si>
  <si>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</si>
  <si>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</si>
  <si>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</si>
  <si>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</si>
  <si>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</si>
  <si>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</si>
  <si>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</si>
  <si>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</si>
  <si>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</si>
  <si>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</si>
  <si>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</si>
  <si>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</si>
  <si>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</si>
  <si>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</si>
  <si>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</si>
  <si>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</si>
  <si>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</si>
  <si>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</si>
  <si>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</si>
  <si>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</si>
  <si>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</si>
  <si>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</si>
  <si>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</si>
  <si>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</si>
  <si>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</si>
  <si>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</si>
  <si>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</si>
  <si>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</si>
  <si>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</si>
  <si>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</si>
  <si>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</si>
  <si>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</si>
  <si>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</si>
  <si>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</si>
  <si>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</si>
  <si>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</si>
  <si>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</si>
  <si>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</si>
  <si>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</si>
  <si>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</si>
  <si>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</si>
  <si>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</si>
  <si>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</si>
  <si>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</si>
  <si>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</si>
  <si>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</si>
  <si>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</si>
  <si>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</si>
  <si>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</si>
  <si>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</si>
  <si>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</si>
  <si>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</si>
  <si>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</si>
  <si>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</si>
  <si>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</si>
  <si>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</si>
  <si>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</si>
  <si>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</si>
  <si>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</si>
  <si>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</si>
  <si>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</si>
  <si>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</si>
  <si>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</si>
  <si>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</si>
  <si>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</si>
  <si>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</si>
  <si>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</si>
  <si>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</si>
  <si>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</si>
  <si>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</si>
  <si>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</si>
  <si>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</si>
  <si>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</si>
  <si>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</si>
  <si>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</si>
  <si>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</si>
  <si>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</si>
  <si>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</si>
  <si>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</si>
  <si>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</si>
  <si>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</si>
  <si>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</si>
  <si>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</si>
  <si>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</si>
  <si>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</si>
  <si>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</si>
  <si>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</si>
  <si>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</si>
  <si>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</si>
  <si>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</si>
  <si>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</si>
  <si>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</si>
  <si>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</si>
  <si>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</si>
  <si>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</si>
  <si>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</si>
  <si>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</si>
  <si>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</si>
  <si>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</si>
  <si>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</si>
  <si>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</si>
  <si>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</si>
  <si>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</si>
  <si>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</si>
  <si>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</si>
  <si>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</si>
  <si>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</si>
  <si>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</si>
  <si>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</si>
  <si>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</si>
  <si>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</si>
  <si>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</si>
  <si>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</si>
  <si>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</si>
  <si>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</si>
  <si>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</si>
  <si>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</si>
  <si>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</si>
  <si>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</si>
  <si>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</si>
  <si>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</si>
  <si>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</si>
  <si>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</si>
  <si>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</si>
  <si>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</si>
  <si>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</si>
  <si>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</si>
  <si>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</si>
  <si>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</si>
  <si>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</si>
  <si>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</si>
  <si>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</si>
  <si>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</si>
  <si>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</si>
  <si>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</si>
  <si>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</si>
  <si>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</si>
  <si>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</si>
  <si>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</si>
  <si>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</si>
  <si>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</si>
  <si>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</si>
  <si>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</si>
  <si>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</si>
  <si>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</si>
  <si>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</si>
  <si>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</si>
  <si>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</si>
  <si>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</si>
  <si>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</si>
  <si>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</si>
  <si>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</si>
  <si>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</si>
  <si>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</si>
  <si>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</si>
  <si>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</si>
  <si>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</si>
  <si>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</si>
  <si>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</si>
  <si>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</si>
  <si>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</si>
  <si>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</si>
  <si>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</si>
  <si>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</si>
  <si>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</si>
  <si>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</si>
  <si>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</si>
  <si>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</si>
  <si>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</si>
  <si>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</si>
  <si>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</si>
  <si>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</si>
  <si>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</si>
  <si>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</si>
  <si>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</si>
  <si>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</si>
  <si>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</si>
  <si>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</si>
  <si>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</si>
  <si>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</si>
  <si>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</si>
  <si>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</si>
  <si>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</si>
  <si>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</si>
  <si>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</si>
  <si>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</si>
  <si>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</si>
  <si>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</si>
  <si>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</si>
  <si>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</si>
  <si>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</si>
  <si>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</si>
  <si>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</si>
  <si>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</si>
  <si>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</si>
  <si>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</si>
  <si>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</si>
  <si>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</si>
  <si>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</si>
  <si>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</si>
  <si>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</si>
  <si>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</si>
  <si>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</si>
  <si>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</si>
  <si>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</si>
  <si>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</si>
  <si>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</si>
  <si>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</si>
  <si>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</si>
  <si>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</si>
  <si>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</si>
  <si>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</si>
  <si>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</si>
  <si>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</si>
  <si>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</si>
  <si>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</si>
  <si>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</si>
  <si>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</si>
  <si>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</si>
  <si>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</si>
  <si>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</si>
  <si>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</si>
  <si>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</si>
  <si>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</si>
  <si>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</si>
  <si>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</si>
  <si>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</si>
  <si>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</si>
  <si>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</si>
  <si>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</si>
  <si>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</si>
  <si>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</si>
  <si>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</si>
  <si>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</si>
  <si>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</si>
  <si>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</si>
  <si>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</si>
  <si>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</si>
  <si>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</si>
  <si>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</si>
  <si>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</si>
  <si>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</si>
  <si>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</si>
  <si>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</si>
  <si>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</si>
  <si>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</si>
  <si>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</si>
  <si>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</si>
  <si>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</si>
  <si>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</si>
  <si>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</si>
  <si>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</si>
  <si>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</si>
  <si>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</si>
  <si>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</si>
  <si>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</si>
  <si>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</si>
  <si>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</si>
  <si>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</si>
  <si>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</si>
  <si>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</si>
  <si>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</si>
  <si>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</si>
  <si>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</si>
  <si>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</si>
  <si>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</si>
  <si>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</si>
  <si>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</si>
  <si>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</si>
  <si>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</si>
  <si>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</si>
  <si>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</si>
  <si>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</si>
  <si>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</si>
  <si>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</si>
  <si>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</si>
  <si>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</si>
  <si>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</si>
  <si>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</si>
  <si>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</si>
  <si>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</si>
  <si>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</si>
  <si>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</si>
  <si>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</si>
  <si>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</si>
  <si>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</si>
  <si>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</si>
  <si>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</si>
  <si>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</si>
  <si>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</si>
  <si>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</si>
  <si>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</si>
  <si>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</si>
  <si>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</si>
  <si>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</si>
  <si>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</si>
  <si>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</si>
  <si>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</si>
  <si>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</si>
  <si>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</si>
  <si>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</si>
  <si>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</si>
  <si>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</si>
  <si>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</si>
  <si>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</si>
  <si>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</si>
  <si>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</si>
  <si>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</si>
  <si>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</si>
  <si>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</si>
  <si>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</si>
  <si>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</si>
  <si>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</si>
  <si>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</si>
  <si>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</si>
  <si>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</si>
  <si>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</si>
  <si>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</si>
  <si>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</si>
  <si>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</si>
  <si>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</si>
  <si>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</si>
  <si>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</si>
  <si>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</si>
  <si>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</si>
  <si>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</si>
  <si>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</si>
  <si>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</si>
  <si>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</si>
  <si>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</si>
  <si>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</si>
  <si>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</si>
  <si>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</si>
  <si>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</si>
  <si>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</si>
  <si>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</si>
  <si>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</si>
  <si>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</si>
  <si>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</si>
  <si>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</si>
  <si>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</si>
  <si>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</si>
  <si>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</si>
  <si>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</si>
  <si>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</si>
  <si>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</si>
  <si>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</si>
  <si>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</si>
  <si>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</si>
  <si>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</si>
  <si>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</si>
  <si>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</si>
  <si>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</si>
  <si>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</si>
  <si>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</si>
  <si>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</si>
  <si>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</si>
  <si>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</si>
  <si>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</si>
  <si>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</si>
  <si>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</si>
  <si>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</si>
  <si>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</si>
  <si>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</si>
  <si>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</si>
  <si>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</si>
  <si>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</si>
  <si>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</si>
  <si>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</si>
  <si>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</si>
  <si>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</si>
  <si>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</si>
  <si>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</si>
  <si>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</si>
  <si>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</si>
  <si>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</si>
  <si>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</si>
  <si>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</si>
  <si>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</si>
  <si>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</si>
  <si>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</si>
  <si>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</si>
  <si>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</si>
  <si>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</si>
  <si>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</si>
  <si>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</si>
  <si>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</si>
  <si>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</si>
  <si>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</si>
  <si>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</si>
  <si>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</si>
  <si>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</si>
  <si>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</si>
  <si>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</si>
  <si>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</si>
  <si>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</si>
  <si>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</si>
  <si>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</si>
  <si>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</si>
  <si>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</si>
  <si>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</si>
  <si>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</si>
  <si>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</si>
  <si>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</si>
  <si>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</si>
  <si>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</si>
  <si>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</si>
  <si>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</si>
  <si>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</si>
  <si>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</si>
  <si>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</si>
  <si>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</si>
  <si>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</si>
  <si>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</si>
  <si>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</si>
  <si>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</si>
  <si>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</si>
  <si>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</si>
  <si>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</si>
  <si>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</si>
  <si>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</si>
  <si>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</si>
  <si>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</si>
  <si>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</si>
  <si>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</si>
  <si>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</si>
  <si>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</si>
  <si>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</si>
  <si>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</si>
  <si>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</si>
  <si>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</si>
  <si>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</si>
  <si>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</si>
  <si>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</si>
  <si>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</si>
  <si>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</si>
  <si>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</si>
  <si>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</si>
  <si>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</si>
  <si>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</si>
  <si>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</si>
  <si>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</si>
  <si>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</si>
  <si>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</si>
  <si>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</si>
  <si>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</si>
  <si>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</si>
  <si>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</si>
  <si>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</si>
  <si>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</si>
  <si>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</si>
  <si>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</si>
  <si>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</si>
  <si>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</si>
  <si>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</si>
  <si>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</si>
  <si>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</si>
  <si>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</si>
  <si>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</si>
  <si>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</si>
  <si>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</si>
  <si>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</si>
  <si>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</si>
  <si>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</si>
  <si>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</si>
  <si>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</si>
  <si>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</si>
  <si>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</si>
  <si>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</si>
  <si>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</si>
  <si>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</si>
  <si>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</si>
  <si>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</si>
  <si>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</si>
  <si>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</si>
  <si>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</si>
  <si>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</si>
  <si>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</si>
  <si>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</si>
  <si>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</si>
  <si>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</si>
  <si>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</si>
  <si>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</si>
  <si>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</si>
  <si>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</si>
  <si>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</si>
  <si>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</si>
  <si>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</si>
  <si>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</si>
  <si>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</si>
  <si>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</si>
  <si>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</si>
  <si>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</si>
  <si>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</si>
  <si>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</si>
  <si>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</si>
  <si>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</si>
  <si>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</si>
  <si>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</si>
  <si>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</si>
  <si>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</si>
  <si>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</si>
  <si>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</si>
  <si>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</si>
  <si>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</si>
  <si>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</si>
  <si>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</si>
  <si>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</si>
  <si>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</si>
  <si>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</si>
  <si>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</si>
  <si>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</si>
  <si>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</si>
  <si>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</si>
  <si>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</si>
  <si>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</si>
  <si>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</si>
  <si>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</si>
  <si>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</si>
  <si>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</si>
  <si>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</si>
  <si>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</si>
  <si>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</si>
  <si>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</si>
  <si>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</si>
  <si>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</si>
  <si>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</si>
  <si>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</si>
  <si>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</si>
  <si>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</si>
  <si>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</si>
  <si>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</si>
  <si>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</si>
  <si>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</si>
  <si>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</si>
  <si>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</si>
  <si>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</si>
  <si>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</si>
  <si>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</si>
  <si>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</si>
  <si>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</si>
  <si>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</si>
  <si>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</si>
  <si>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</si>
  <si>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</si>
  <si>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</si>
  <si>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</si>
  <si>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</si>
  <si>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</si>
  <si>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</si>
  <si>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</si>
  <si>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</si>
  <si>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</si>
  <si>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</si>
  <si>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</si>
  <si>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</si>
  <si>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</si>
  <si>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</si>
  <si>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</si>
  <si>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</si>
  <si>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</si>
  <si>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</si>
  <si>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</si>
  <si>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</si>
  <si>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</si>
  <si>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</si>
  <si>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</si>
  <si>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</si>
  <si>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</si>
  <si>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</si>
  <si>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</si>
  <si>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</si>
  <si>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</si>
  <si>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</si>
  <si>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</si>
  <si>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</si>
  <si>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</si>
  <si>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</si>
  <si>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</si>
  <si>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</si>
  <si>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</si>
  <si>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</si>
  <si>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</si>
  <si>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</si>
  <si>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</si>
  <si>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</si>
  <si>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</si>
  <si>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</si>
  <si>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</si>
  <si>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</si>
  <si>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</si>
  <si>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</si>
  <si>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</si>
  <si>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</si>
  <si>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</si>
  <si>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</si>
  <si>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</si>
  <si>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</si>
  <si>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</si>
  <si>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</si>
  <si>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</si>
  <si>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</si>
  <si>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</si>
  <si>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</si>
  <si>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</si>
  <si>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</si>
  <si>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</si>
  <si>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</si>
  <si>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</si>
  <si>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</si>
  <si>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</si>
  <si>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</si>
  <si>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</si>
  <si>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</si>
  <si>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</si>
  <si>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</si>
  <si>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</si>
  <si>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</si>
  <si>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</si>
  <si>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</si>
  <si>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</si>
  <si>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</si>
  <si>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</si>
  <si>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</si>
  <si>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</si>
  <si>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</si>
  <si>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</si>
  <si>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</si>
  <si>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</si>
  <si>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</si>
  <si>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</si>
  <si>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</si>
  <si>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</si>
  <si>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</si>
  <si>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</si>
  <si>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</si>
  <si>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</si>
  <si>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</si>
  <si>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</si>
  <si>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</si>
  <si>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</si>
  <si>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</si>
  <si>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</si>
  <si>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</si>
  <si>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</si>
  <si>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</si>
  <si>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</si>
  <si>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</si>
  <si>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</si>
  <si>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</si>
  <si>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</si>
  <si>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</si>
  <si>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</si>
  <si>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</si>
  <si>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</si>
  <si>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</si>
  <si>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</si>
  <si>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</si>
  <si>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</si>
  <si>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</si>
  <si>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</si>
  <si>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</si>
  <si>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</si>
  <si>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</si>
  <si>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</si>
  <si>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</si>
  <si>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</si>
  <si>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</si>
  <si>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</si>
  <si>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</si>
  <si>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</si>
  <si>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</si>
  <si>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</si>
  <si>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</si>
  <si>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</si>
  <si>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</si>
  <si>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</si>
  <si>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</si>
  <si>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</si>
  <si>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</si>
  <si>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</si>
  <si>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</si>
  <si>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</si>
  <si>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</si>
  <si>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</si>
  <si>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</si>
  <si>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</si>
  <si>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</si>
  <si>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</si>
  <si>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</si>
  <si>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</si>
  <si>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</si>
  <si>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</si>
  <si>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</si>
  <si>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</si>
  <si>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</si>
  <si>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</si>
  <si>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</si>
  <si>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</si>
  <si>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</si>
  <si>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</si>
  <si>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</si>
  <si>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</si>
  <si>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</si>
  <si>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</si>
  <si>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</si>
  <si>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</si>
  <si>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</si>
  <si>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</si>
  <si>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</si>
  <si>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</si>
  <si>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</si>
  <si>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</si>
  <si>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</si>
  <si>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</si>
  <si>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</si>
  <si>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</si>
  <si>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</si>
  <si>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</si>
  <si>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</si>
  <si>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</si>
  <si>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</si>
  <si>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</si>
  <si>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</si>
  <si>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</si>
  <si>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</si>
  <si>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</si>
  <si>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</si>
  <si>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</si>
  <si>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</si>
  <si>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</si>
  <si>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</si>
  <si>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</si>
  <si>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</si>
  <si>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</si>
  <si>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</si>
  <si>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</si>
  <si>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</si>
  <si>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</si>
  <si>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</si>
  <si>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</si>
  <si>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</si>
  <si>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</si>
  <si>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</si>
  <si>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</si>
  <si>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</si>
  <si>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</si>
  <si>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</si>
  <si>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</si>
  <si>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</si>
  <si>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</si>
  <si>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</si>
  <si>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</si>
  <si>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</si>
  <si>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</si>
  <si>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</si>
  <si>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</si>
  <si>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</si>
  <si>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</si>
  <si>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</si>
  <si>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</si>
  <si>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</si>
  <si>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</si>
  <si>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</si>
  <si>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</si>
  <si>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</si>
  <si>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</si>
  <si>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</si>
  <si>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</si>
  <si>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</si>
  <si>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</si>
  <si>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</si>
  <si>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</si>
  <si>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</si>
  <si>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</si>
  <si>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</si>
  <si>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</si>
  <si>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</si>
  <si>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</si>
  <si>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</si>
  <si>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</si>
  <si>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</si>
  <si>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</si>
  <si>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</si>
  <si>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</si>
  <si>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</si>
  <si>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</si>
  <si>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</si>
  <si>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</si>
  <si>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</si>
  <si>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</si>
  <si>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</si>
  <si>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</si>
  <si>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</si>
  <si>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</si>
  <si>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</si>
  <si>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</si>
  <si>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</si>
  <si>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</si>
  <si>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</si>
  <si>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</si>
  <si>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</si>
  <si>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</si>
  <si>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</si>
  <si>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</si>
  <si>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</si>
  <si>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</si>
  <si>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</si>
  <si>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</si>
  <si>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</si>
  <si>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</si>
  <si>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</si>
  <si>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</si>
  <si>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</si>
  <si>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</si>
  <si>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</si>
  <si>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</si>
  <si>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</si>
  <si>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</si>
  <si>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</si>
  <si>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</si>
  <si>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</si>
  <si>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</si>
  <si>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</si>
  <si>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</si>
  <si>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</si>
  <si>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</si>
  <si>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</si>
  <si>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</si>
  <si>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</si>
  <si>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</si>
  <si>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</si>
  <si>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</si>
  <si>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</si>
  <si>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</si>
  <si>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</si>
  <si>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</si>
  <si>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</si>
  <si>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</si>
  <si>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</si>
  <si>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</si>
  <si>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</si>
  <si>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</si>
  <si>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</si>
  <si>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</si>
  <si>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</si>
  <si>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</si>
  <si>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</si>
  <si>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</si>
  <si>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</si>
  <si>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</si>
  <si>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</si>
  <si>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</si>
  <si>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</si>
  <si>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</si>
  <si>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</si>
  <si>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</si>
  <si>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</si>
  <si>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</si>
  <si>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</si>
  <si>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</si>
  <si>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</si>
  <si>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</si>
  <si>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</si>
  <si>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</si>
  <si>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</si>
  <si>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</si>
  <si>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</si>
  <si>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</si>
  <si>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</si>
  <si>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</si>
  <si>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</si>
  <si>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</si>
  <si>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</si>
  <si>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</si>
  <si>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</si>
  <si>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</si>
  <si>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</si>
  <si>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</si>
  <si>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</si>
  <si>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</si>
  <si>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</si>
  <si>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</si>
  <si>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</si>
  <si>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</si>
  <si>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</si>
  <si>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</si>
  <si>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</si>
  <si>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</si>
  <si>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</si>
  <si>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</si>
  <si>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</si>
  <si>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</si>
  <si>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</si>
  <si>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</si>
  <si>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</si>
  <si>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</si>
  <si>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</si>
  <si>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</si>
  <si>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</si>
  <si>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</si>
  <si>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</si>
  <si>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</si>
  <si>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</si>
  <si>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</si>
  <si>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</si>
  <si>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</si>
  <si>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</si>
  <si>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</si>
  <si>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</si>
  <si>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</si>
  <si>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</si>
  <si>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</si>
  <si>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</si>
  <si>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</si>
  <si>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</si>
  <si>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</si>
  <si>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</si>
  <si>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</si>
  <si>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</si>
  <si>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</si>
  <si>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</si>
  <si>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</si>
  <si>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</si>
  <si>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</si>
  <si>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</si>
  <si>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</si>
  <si>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</si>
  <si>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</si>
  <si>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</si>
  <si>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</si>
  <si>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</si>
  <si>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</si>
  <si>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</si>
  <si>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</si>
  <si>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</si>
  <si>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</si>
  <si>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</si>
  <si>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</si>
  <si>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</si>
  <si>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</si>
  <si>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</si>
  <si>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</si>
  <si>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</si>
  <si>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</si>
  <si>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</si>
  <si>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</si>
  <si>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</si>
  <si>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</si>
  <si>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</si>
  <si>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</si>
  <si>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</si>
  <si>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</si>
  <si>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</si>
  <si>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</si>
  <si>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</si>
  <si>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</si>
  <si>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</si>
  <si>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</si>
  <si>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</si>
  <si>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</si>
  <si>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</si>
  <si>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</si>
  <si>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</si>
  <si>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</si>
  <si>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</si>
  <si>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</si>
  <si>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</si>
  <si>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</si>
  <si>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</si>
  <si>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</si>
  <si>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</si>
  <si>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</si>
  <si>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</si>
  <si>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</si>
  <si>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</si>
  <si>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</si>
  <si>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</si>
  <si>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</si>
  <si>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</si>
  <si>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</si>
  <si>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</si>
  <si>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</si>
  <si>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</si>
  <si>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</si>
  <si>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</si>
  <si>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</si>
  <si>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</si>
  <si>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</si>
  <si>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</si>
  <si>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</si>
  <si>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</si>
  <si>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</si>
  <si>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</si>
  <si>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</si>
  <si>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</si>
  <si>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</si>
  <si>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</si>
  <si>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</si>
  <si>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</si>
  <si>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</si>
  <si>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</si>
  <si>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</si>
  <si>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</si>
  <si>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</si>
  <si>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</si>
  <si>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</si>
  <si>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</si>
  <si>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</si>
  <si>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</si>
  <si>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</si>
  <si>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</si>
  <si>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</si>
  <si>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</si>
  <si>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</si>
  <si>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</si>
  <si>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</si>
  <si>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</si>
  <si>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</si>
  <si>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</si>
  <si>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</si>
  <si>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</si>
  <si>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</si>
  <si>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</si>
  <si>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</si>
  <si>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</si>
  <si>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</si>
  <si>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</si>
  <si>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</si>
  <si>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</si>
  <si>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</si>
  <si>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</si>
  <si>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</si>
  <si>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</si>
  <si>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</si>
  <si>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</si>
  <si>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</si>
  <si>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</si>
  <si>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</si>
  <si>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</si>
  <si>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</si>
  <si>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</si>
  <si>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</si>
  <si>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</si>
  <si>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</si>
  <si>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</si>
  <si>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</si>
  <si>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</si>
  <si>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</si>
  <si>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</si>
  <si>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</si>
  <si>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</si>
  <si>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</si>
  <si>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</si>
  <si>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</si>
  <si>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</si>
  <si>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</si>
  <si>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</si>
  <si>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</si>
  <si>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</si>
  <si>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</si>
  <si>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</si>
  <si>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</si>
  <si>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</si>
  <si>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</si>
  <si>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</si>
  <si>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</si>
  <si>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</si>
  <si>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</si>
  <si>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</si>
  <si>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</si>
  <si>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</si>
  <si>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</si>
  <si>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</si>
  <si>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</si>
  <si>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</si>
  <si>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</si>
  <si>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</si>
  <si>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</si>
  <si>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</si>
  <si>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</si>
  <si>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</si>
  <si>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</si>
  <si>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</si>
  <si>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</si>
  <si>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</si>
  <si>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</si>
  <si>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</si>
  <si>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</si>
  <si>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</si>
  <si>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</si>
  <si>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</si>
  <si>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</si>
  <si>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</si>
  <si>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</si>
  <si>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</si>
  <si>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</si>
  <si>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</si>
  <si>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</si>
  <si>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</si>
  <si>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</si>
  <si>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</si>
  <si>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</si>
  <si>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</si>
  <si>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</si>
  <si>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</si>
  <si>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</si>
  <si>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</si>
  <si>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</si>
  <si>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</si>
  <si>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</si>
  <si>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</si>
  <si>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</si>
  <si>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</si>
  <si>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</si>
  <si>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</si>
  <si>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</si>
  <si>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</si>
  <si>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</si>
  <si>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</si>
  <si>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</si>
  <si>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</si>
  <si>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</si>
  <si>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</si>
  <si>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</si>
  <si>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</si>
  <si>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</si>
  <si>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</si>
  <si>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</si>
  <si>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</si>
  <si>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</si>
  <si>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</si>
  <si>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</si>
  <si>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</si>
  <si>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</si>
  <si>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</si>
  <si>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</si>
  <si>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</si>
  <si>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</si>
  <si>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</si>
  <si>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</si>
  <si>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</si>
  <si>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</si>
  <si>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</si>
  <si>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</si>
  <si>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</si>
  <si>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</si>
  <si>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</si>
  <si>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</si>
  <si>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</si>
  <si>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</si>
  <si>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</si>
  <si>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</si>
  <si>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</si>
  <si>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</si>
  <si>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</si>
  <si>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</si>
  <si>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</si>
  <si>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</si>
  <si>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</si>
  <si>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</si>
  <si>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</si>
  <si>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</si>
  <si>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</si>
  <si>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</si>
  <si>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</si>
  <si>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</si>
  <si>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</si>
  <si>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</si>
  <si>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</si>
  <si>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</si>
  <si>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</si>
  <si>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</si>
  <si>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</si>
  <si>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</si>
  <si>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</si>
  <si>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</si>
  <si>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</si>
  <si>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</si>
  <si>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</si>
  <si>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</si>
  <si>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</si>
  <si>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</si>
  <si>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</si>
  <si>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</si>
  <si>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</si>
  <si>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</si>
  <si>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</si>
  <si>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</si>
  <si>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</si>
  <si>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</si>
  <si>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</si>
  <si>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</si>
  <si>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</si>
  <si>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</si>
  <si>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</si>
  <si>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</si>
  <si>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</si>
  <si>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</si>
  <si>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</si>
  <si>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</si>
  <si>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</si>
  <si>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</si>
  <si>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</si>
  <si>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</si>
  <si>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</si>
  <si>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</si>
  <si>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</si>
  <si>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</si>
  <si>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</si>
  <si>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</si>
  <si>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</si>
  <si>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</si>
  <si>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</si>
  <si>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</si>
  <si>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</si>
  <si>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</si>
  <si>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</si>
  <si>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</si>
  <si>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</si>
  <si>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</si>
  <si>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</si>
  <si>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</si>
  <si>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</si>
  <si>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</si>
  <si>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</si>
  <si>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</si>
  <si>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</si>
  <si>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</si>
  <si>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</si>
  <si>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</si>
  <si>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</si>
  <si>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</si>
  <si>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</si>
  <si>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</si>
  <si>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</si>
  <si>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</si>
  <si>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</si>
  <si>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</si>
  <si>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</si>
  <si>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</si>
  <si>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</si>
  <si>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</si>
  <si>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</si>
  <si>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</si>
  <si>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</si>
  <si>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</si>
  <si>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</si>
  <si>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</si>
  <si>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</si>
  <si>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</si>
  <si>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</si>
  <si>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</si>
  <si>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</si>
  <si>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</si>
  <si>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</si>
  <si>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</si>
  <si>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</si>
  <si>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</si>
  <si>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</si>
  <si>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</si>
  <si>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</si>
  <si>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</si>
  <si>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</si>
  <si>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</si>
  <si>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</si>
  <si>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</si>
  <si>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</si>
  <si>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</si>
  <si>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</si>
  <si>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</si>
  <si>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</si>
  <si>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</si>
  <si>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</si>
  <si>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</si>
  <si>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</si>
  <si>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</si>
  <si>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</si>
  <si>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</si>
  <si>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</si>
  <si>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</si>
  <si>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</si>
  <si>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</si>
  <si>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</si>
  <si>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</si>
  <si>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</si>
  <si>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</si>
  <si>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</si>
  <si>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</si>
  <si>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</si>
  <si>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</si>
  <si>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</si>
  <si>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</si>
  <si>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</si>
  <si>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</si>
  <si>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</si>
  <si>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</si>
  <si>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</si>
  <si>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</si>
  <si>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</si>
  <si>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</si>
  <si>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</si>
  <si>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</si>
  <si>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</si>
  <si>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</si>
  <si>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</si>
  <si>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</si>
  <si>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</si>
  <si>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</si>
  <si>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</si>
  <si>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</si>
  <si>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</si>
  <si>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</si>
  <si>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</si>
  <si>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</si>
  <si>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</si>
  <si>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</si>
  <si>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</si>
  <si>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</si>
  <si>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</si>
  <si>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</si>
  <si>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</si>
  <si>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</si>
  <si>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</si>
  <si>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</si>
  <si>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</si>
  <si>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</si>
  <si>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</si>
  <si>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</si>
  <si>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</si>
  <si>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</si>
  <si>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</si>
  <si>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</si>
  <si>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</si>
  <si>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</si>
  <si>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</si>
  <si>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</si>
  <si>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</si>
  <si>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</si>
  <si>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</si>
  <si>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</si>
  <si>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</si>
  <si>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</si>
  <si>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</si>
  <si>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</si>
  <si>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</si>
  <si>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</si>
  <si>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</si>
  <si>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</si>
  <si>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</si>
  <si>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</si>
  <si>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</si>
  <si>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</si>
  <si>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</si>
  <si>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</si>
  <si>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</si>
  <si>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</si>
  <si>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</si>
  <si>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</si>
  <si>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</si>
  <si>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</si>
  <si>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</si>
  <si>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</si>
  <si>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</si>
  <si>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</si>
  <si>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</si>
  <si>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</si>
  <si>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</si>
  <si>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</si>
  <si>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</si>
  <si>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</si>
  <si>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</si>
  <si>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</si>
  <si>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</si>
  <si>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</si>
  <si>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</si>
  <si>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</si>
  <si>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</si>
  <si>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</si>
  <si>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</si>
  <si>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</si>
  <si>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</si>
  <si>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</si>
  <si>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</si>
  <si>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</si>
  <si>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</si>
  <si>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</si>
  <si>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</si>
  <si>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</si>
  <si>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</si>
  <si>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</si>
  <si>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</si>
  <si>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</si>
  <si>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</si>
  <si>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</si>
  <si>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</si>
  <si>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</si>
  <si>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</si>
  <si>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</si>
  <si>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</si>
  <si>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</si>
  <si>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</si>
  <si>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</si>
  <si>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</si>
  <si>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</si>
  <si>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</si>
  <si>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</si>
  <si>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</si>
  <si>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</si>
  <si>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</si>
  <si>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</si>
  <si>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</si>
  <si>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</si>
  <si>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</si>
  <si>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</si>
  <si>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</si>
  <si>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</si>
  <si>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</si>
  <si>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</si>
  <si>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</si>
  <si>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</si>
  <si>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</si>
  <si>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</si>
  <si>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</si>
  <si>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</si>
  <si>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</si>
  <si>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</si>
  <si>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</si>
  <si>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</si>
  <si>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</si>
  <si>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</si>
  <si>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</si>
  <si>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</si>
  <si>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</si>
  <si>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</si>
  <si>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</si>
  <si>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</si>
  <si>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</si>
  <si>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</si>
  <si>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</si>
  <si>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</si>
  <si>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</si>
  <si>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</si>
  <si>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</si>
  <si>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</si>
  <si>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</si>
  <si>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</si>
  <si>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</si>
  <si>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</si>
  <si>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</si>
  <si>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</si>
  <si>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</si>
  <si>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</si>
  <si>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</si>
  <si>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</si>
  <si>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</si>
  <si>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</si>
  <si>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</si>
  <si>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</si>
  <si>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</si>
  <si>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</si>
  <si>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</si>
  <si>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</si>
  <si>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</si>
  <si>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</si>
  <si>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</si>
  <si>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</si>
  <si>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</si>
  <si>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</si>
  <si>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</si>
  <si>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</si>
  <si>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</si>
  <si>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</si>
  <si>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</si>
  <si>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</si>
  <si>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</si>
  <si>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</si>
  <si>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</si>
  <si>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</si>
  <si>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</si>
  <si>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</si>
  <si>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</si>
  <si>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</si>
  <si>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</si>
  <si>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</si>
  <si>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</si>
  <si>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</si>
  <si>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</si>
  <si>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</si>
  <si>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</si>
  <si>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</si>
  <si>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</si>
  <si>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</si>
  <si>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</si>
  <si>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</si>
  <si>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</si>
  <si>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</si>
  <si>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</si>
  <si>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</si>
  <si>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</si>
  <si>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</si>
  <si>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</si>
  <si>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</si>
  <si>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</si>
  <si>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</si>
  <si>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</si>
  <si>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</si>
  <si>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</si>
  <si>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</si>
  <si>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</si>
  <si>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</si>
  <si>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</si>
  <si>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</si>
  <si>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</si>
  <si>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</si>
  <si>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</si>
  <si>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</si>
  <si>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</si>
  <si>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</si>
  <si>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</si>
  <si>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</si>
  <si>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</si>
  <si>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</si>
  <si>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</si>
  <si>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</si>
  <si>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</si>
  <si>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</si>
  <si>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</si>
  <si>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</si>
  <si>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</si>
  <si>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</si>
  <si>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</si>
  <si>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</si>
  <si>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</si>
  <si>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</si>
  <si>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</si>
  <si>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</si>
  <si>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</si>
  <si>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</si>
  <si>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</si>
  <si>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</si>
  <si>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</si>
  <si>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</si>
  <si>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</si>
  <si>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</si>
  <si>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</si>
  <si>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</si>
  <si>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</si>
  <si>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</si>
  <si>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</si>
  <si>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</si>
  <si>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</si>
  <si>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</si>
  <si>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</si>
  <si>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</si>
  <si>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</si>
  <si>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</si>
  <si>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</si>
  <si>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</si>
  <si>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</si>
  <si>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</si>
  <si>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</si>
  <si>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</si>
  <si>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</si>
  <si>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</si>
  <si>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</si>
  <si>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</si>
  <si>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</si>
  <si>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</si>
  <si>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</si>
  <si>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</si>
  <si>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</si>
  <si>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</si>
  <si>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</si>
  <si>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</si>
  <si>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</si>
  <si>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</si>
  <si>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</si>
  <si>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</si>
  <si>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</si>
  <si>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</si>
  <si>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</si>
  <si>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</si>
  <si>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</si>
  <si>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</si>
  <si>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</si>
  <si>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</si>
  <si>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</si>
  <si>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</si>
  <si>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</si>
  <si>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</si>
  <si>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</si>
  <si>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</si>
  <si>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</si>
  <si>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</si>
  <si>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</si>
  <si>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</si>
  <si>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</si>
  <si>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</si>
  <si>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</si>
  <si>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</si>
  <si>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</si>
  <si>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</si>
  <si>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</si>
  <si>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</si>
  <si>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</si>
  <si>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</si>
  <si>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</si>
  <si>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</si>
  <si>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</si>
  <si>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</si>
  <si>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</si>
  <si>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</si>
  <si>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</si>
  <si>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</si>
  <si>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</si>
  <si>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</si>
  <si>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</si>
  <si>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</si>
  <si>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</si>
  <si>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</si>
  <si>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</si>
  <si>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</si>
  <si>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</si>
  <si>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</si>
  <si>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</si>
  <si>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</si>
  <si>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</si>
  <si>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</si>
  <si>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</si>
  <si>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</si>
  <si>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</si>
  <si>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</si>
  <si>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</si>
  <si>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</si>
  <si>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</si>
  <si>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</si>
  <si>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</si>
  <si>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</si>
  <si>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</si>
  <si>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</si>
  <si>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</si>
  <si>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</si>
  <si>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</si>
  <si>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</si>
  <si>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</si>
  <si>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</si>
  <si>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</si>
  <si>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</si>
  <si>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</si>
  <si>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</si>
  <si>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</si>
  <si>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</si>
  <si>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</si>
  <si>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</si>
  <si>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</si>
  <si>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</si>
  <si>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</si>
  <si>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</si>
  <si>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</si>
  <si>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</si>
  <si>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</si>
  <si>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</si>
  <si>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</si>
  <si>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</si>
  <si>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</si>
  <si>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</si>
  <si>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</si>
  <si>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</si>
  <si>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</si>
  <si>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</si>
  <si>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</si>
  <si>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</si>
  <si>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</si>
  <si>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</si>
  <si>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</si>
  <si>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</si>
  <si>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</si>
  <si>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</si>
  <si>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</si>
  <si>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</si>
  <si>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</si>
  <si>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</si>
  <si>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</si>
  <si>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</si>
  <si>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</si>
  <si>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</si>
  <si>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</si>
  <si>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</si>
  <si>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</si>
  <si>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</si>
  <si>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</si>
  <si>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</si>
  <si>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</si>
  <si>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</si>
  <si>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</si>
  <si>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</si>
  <si>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</si>
  <si>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</si>
  <si>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</si>
  <si>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</si>
  <si>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</si>
  <si>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</si>
  <si>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</si>
  <si>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</si>
  <si>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</si>
  <si>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</si>
  <si>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</si>
  <si>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</si>
  <si>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</si>
  <si>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</si>
  <si>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</si>
  <si>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</si>
  <si>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</si>
  <si>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</si>
  <si>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</si>
  <si>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</si>
  <si>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</si>
  <si>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</si>
  <si>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</si>
  <si>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</si>
  <si>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</si>
  <si>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</si>
  <si>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</si>
  <si>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</si>
  <si>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</si>
  <si>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</si>
  <si>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</si>
  <si>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</si>
  <si>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</si>
  <si>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</si>
  <si>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</si>
  <si>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</si>
  <si>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</si>
  <si>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</si>
  <si>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</si>
  <si>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</si>
  <si>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</si>
  <si>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</si>
  <si>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</si>
  <si>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</si>
  <si>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</si>
  <si>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</si>
  <si>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</si>
  <si>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</si>
  <si>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</si>
  <si>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</si>
  <si>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</si>
  <si>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</si>
  <si>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</si>
  <si>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</si>
  <si>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</si>
  <si>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</si>
  <si>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</si>
  <si>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</si>
  <si>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</si>
  <si>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</si>
  <si>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</si>
  <si>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</si>
  <si>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</si>
  <si>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</si>
  <si>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</si>
  <si>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</si>
  <si>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</si>
  <si>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</si>
  <si>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</si>
  <si>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</si>
  <si>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</si>
  <si>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</si>
  <si>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</si>
  <si>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</si>
  <si>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</si>
  <si>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</si>
  <si>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</si>
  <si>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</si>
  <si>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</si>
  <si>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</si>
  <si>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</si>
  <si>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</si>
  <si>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</si>
  <si>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</si>
  <si>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</si>
  <si>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</si>
  <si>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</si>
  <si>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</si>
  <si>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</si>
  <si>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</si>
  <si>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</si>
  <si>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</si>
  <si>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</si>
  <si>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</si>
  <si>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</si>
  <si>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</si>
  <si>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</si>
  <si>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</si>
  <si>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</si>
  <si>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</si>
  <si>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</si>
  <si>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</si>
  <si>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</si>
  <si>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</si>
  <si>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</si>
  <si>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</si>
  <si>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</si>
  <si>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</si>
  <si>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</si>
  <si>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</si>
  <si>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</si>
  <si>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</si>
  <si>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</si>
  <si>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</si>
  <si>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</si>
  <si>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</si>
  <si>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</si>
  <si>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</si>
  <si>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</si>
  <si>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</si>
  <si>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</si>
  <si>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</si>
  <si>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</si>
  <si>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</si>
  <si>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</si>
  <si>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</si>
  <si>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</si>
  <si>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</si>
  <si>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</si>
  <si>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</si>
  <si>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</si>
  <si>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</si>
  <si>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</si>
  <si>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</si>
  <si>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</si>
  <si>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</si>
  <si>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</si>
  <si>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</si>
  <si>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</si>
  <si>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</si>
  <si>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</si>
  <si>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</si>
  <si>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</si>
  <si>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</si>
  <si>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</si>
  <si>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</si>
  <si>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</si>
  <si>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</si>
  <si>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</si>
  <si>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</si>
  <si>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</si>
  <si>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</si>
  <si>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</si>
  <si>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</si>
  <si>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</si>
  <si>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</si>
  <si>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</si>
  <si>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</si>
  <si>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</si>
  <si>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</si>
  <si>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</si>
  <si>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</si>
  <si>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</si>
  <si>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</si>
  <si>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</si>
  <si>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</si>
  <si>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</si>
  <si>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</si>
  <si>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</si>
  <si>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</si>
  <si>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</si>
  <si>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</si>
  <si>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</si>
  <si>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</si>
  <si>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</si>
  <si>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</si>
  <si>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</si>
  <si>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</si>
  <si>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</si>
  <si>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</si>
  <si>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</si>
  <si>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</si>
  <si>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</si>
  <si>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</si>
  <si>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</si>
  <si>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</si>
  <si>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</si>
  <si>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</si>
  <si>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</si>
  <si>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</si>
  <si>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</si>
  <si>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</si>
  <si>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</si>
  <si>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</si>
  <si>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</si>
  <si>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</si>
  <si>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</si>
  <si>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</si>
  <si>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</si>
  <si>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</si>
  <si>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</si>
  <si>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</si>
  <si>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</si>
  <si>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</si>
  <si>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</si>
  <si>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</si>
  <si>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</si>
  <si>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</si>
  <si>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</si>
  <si>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</si>
  <si>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</si>
  <si>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</si>
  <si>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</si>
  <si>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</si>
  <si>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</si>
  <si>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</si>
  <si>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</si>
  <si>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</si>
  <si>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</si>
  <si>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</si>
  <si>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</si>
  <si>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</si>
  <si>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</si>
  <si>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</si>
  <si>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</si>
  <si>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</si>
  <si>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</si>
  <si>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</si>
  <si>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</si>
  <si>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</si>
  <si>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</si>
  <si>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</si>
  <si>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</si>
  <si>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</si>
  <si>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</si>
  <si>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</si>
  <si>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</si>
  <si>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</si>
  <si>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</si>
  <si>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</si>
  <si>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</si>
  <si>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</si>
  <si>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</si>
  <si>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</si>
  <si>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</si>
  <si>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</si>
  <si>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</si>
  <si>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</si>
  <si>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</si>
  <si>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</si>
  <si>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</si>
  <si>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</si>
  <si>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</si>
  <si>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</si>
  <si>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</si>
  <si>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</si>
  <si>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</si>
  <si>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</si>
  <si>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</si>
  <si>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</si>
  <si>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</si>
  <si>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</si>
  <si>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</si>
  <si>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</si>
  <si>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</si>
  <si>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</si>
  <si>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</si>
  <si>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</si>
  <si>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</si>
  <si>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</si>
  <si>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</si>
  <si>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</si>
  <si>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</si>
  <si>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</si>
  <si>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</si>
  <si>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</si>
  <si>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</si>
  <si>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</si>
  <si>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</si>
  <si>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</si>
  <si>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</si>
  <si>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</si>
  <si>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</si>
  <si>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</si>
  <si>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</si>
  <si>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</si>
  <si>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</si>
  <si>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</si>
  <si>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</si>
  <si>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</si>
  <si>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</si>
  <si>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</si>
  <si>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</si>
  <si>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</si>
  <si>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</si>
  <si>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</si>
  <si>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</si>
  <si>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</si>
  <si>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</si>
  <si>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</si>
  <si>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</si>
  <si>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</si>
  <si>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</si>
  <si>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</si>
  <si>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</si>
  <si>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</si>
  <si>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</si>
  <si>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</si>
  <si>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</si>
  <si>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</si>
  <si>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</si>
  <si>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</si>
  <si>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</si>
  <si>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</si>
  <si>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</si>
  <si>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</si>
  <si>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</si>
  <si>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</si>
  <si>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</si>
  <si>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</si>
  <si>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</si>
  <si>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</si>
  <si>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</si>
  <si>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</si>
  <si>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</si>
  <si>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</si>
  <si>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</si>
  <si>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</si>
  <si>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</si>
  <si>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</si>
  <si>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</si>
  <si>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</si>
  <si>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</si>
  <si>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</si>
  <si>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</si>
  <si>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</si>
  <si>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</si>
  <si>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</si>
  <si>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</si>
  <si>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</si>
  <si>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</si>
  <si>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</si>
  <si>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</si>
  <si>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</si>
  <si>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</si>
  <si>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</si>
  <si>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</si>
  <si>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</si>
  <si>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</si>
  <si>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</si>
  <si>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</si>
  <si>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</si>
  <si>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</si>
  <si>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</si>
  <si>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</si>
  <si>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</si>
  <si>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</si>
  <si>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</si>
  <si>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</si>
  <si>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</si>
  <si>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</si>
  <si>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</si>
  <si>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</si>
  <si>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</si>
  <si>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</si>
  <si>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</si>
  <si>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</si>
  <si>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</si>
  <si>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</si>
  <si>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</si>
  <si>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</si>
  <si>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</si>
  <si>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</si>
  <si>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</si>
  <si>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</si>
  <si>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</si>
  <si>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</si>
  <si>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</si>
  <si>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</si>
  <si>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</si>
  <si>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</si>
  <si>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</si>
  <si>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</si>
  <si>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</si>
  <si>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</si>
  <si>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</si>
  <si>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</si>
  <si>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</si>
  <si>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</si>
  <si>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</si>
  <si>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</si>
  <si>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</si>
  <si>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</si>
  <si>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</si>
  <si>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</si>
  <si>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</si>
  <si>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</si>
  <si>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</si>
  <si>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</si>
  <si>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</si>
  <si>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</si>
  <si>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</si>
  <si>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</si>
  <si>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</si>
  <si>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</si>
  <si>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</si>
  <si>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</si>
  <si>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</si>
  <si>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</si>
  <si>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</si>
  <si>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</si>
  <si>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</si>
  <si>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</si>
  <si>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</si>
  <si>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</si>
  <si>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</si>
  <si>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</si>
  <si>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</si>
  <si>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</si>
  <si>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</si>
  <si>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</si>
  <si>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</si>
  <si>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</si>
  <si>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</si>
  <si>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</si>
  <si>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</si>
  <si>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</si>
  <si>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</si>
  <si>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</si>
  <si>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</si>
  <si>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</si>
  <si>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</si>
  <si>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</si>
  <si>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</si>
  <si>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</si>
  <si>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</si>
  <si>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</si>
  <si>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</si>
  <si>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</si>
  <si>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</si>
  <si>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</si>
  <si>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</si>
  <si>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</si>
  <si>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</si>
  <si>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</si>
  <si>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</si>
  <si>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</si>
  <si>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</si>
  <si>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</si>
  <si>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</si>
  <si>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</si>
  <si>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</si>
  <si>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</si>
  <si>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</si>
  <si>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</si>
  <si>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</si>
  <si>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</si>
  <si>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</si>
  <si>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</si>
  <si>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</si>
  <si>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</si>
  <si>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</si>
  <si>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</si>
  <si>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</si>
  <si>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</si>
  <si>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</si>
  <si>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</si>
  <si>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</si>
  <si>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</si>
  <si>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</si>
  <si>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</si>
  <si>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</si>
  <si>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</si>
  <si>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</si>
  <si>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</si>
  <si>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</si>
  <si>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</si>
  <si>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</si>
  <si>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</si>
  <si>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</si>
  <si>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</si>
  <si>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</si>
  <si>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</si>
  <si>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</si>
  <si>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</si>
  <si>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</si>
  <si>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</si>
  <si>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</si>
  <si>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</si>
  <si>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</si>
  <si>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</si>
  <si>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</si>
  <si>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</si>
  <si>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</si>
  <si>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</si>
  <si>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</si>
  <si>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</si>
  <si>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</si>
  <si>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</si>
  <si>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</si>
  <si>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</si>
  <si>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</si>
  <si>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</si>
  <si>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</si>
  <si>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</si>
  <si>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</si>
  <si>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</si>
  <si>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</si>
  <si>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</si>
  <si>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</si>
  <si>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</si>
  <si>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</si>
  <si>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</si>
  <si>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</si>
  <si>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</si>
  <si>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</si>
  <si>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</si>
  <si>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</si>
  <si>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</si>
  <si>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</si>
  <si>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</si>
  <si>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</si>
  <si>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</si>
  <si>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</si>
  <si>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</si>
  <si>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</si>
  <si>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</si>
  <si>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</si>
  <si>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</si>
  <si>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</si>
  <si>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</si>
  <si>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</si>
  <si>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</si>
  <si>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</si>
  <si>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</si>
  <si>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</si>
  <si>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</si>
  <si>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</si>
  <si>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</si>
  <si>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</si>
  <si>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</si>
  <si>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</si>
  <si>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</si>
  <si>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</si>
  <si>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</si>
  <si>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</si>
  <si>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</si>
  <si>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</si>
  <si>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</si>
  <si>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</si>
  <si>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</si>
  <si>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</si>
  <si>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</si>
  <si>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</si>
  <si>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</si>
  <si>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</si>
  <si>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</si>
  <si>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</si>
  <si>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</si>
  <si>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</si>
  <si>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</si>
  <si>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</si>
  <si>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</si>
  <si>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</si>
  <si>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</si>
  <si>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</si>
  <si>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</si>
  <si>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</si>
  <si>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</si>
  <si>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</si>
  <si>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</si>
  <si>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</si>
  <si>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</si>
  <si>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</si>
  <si>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</si>
  <si>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</si>
  <si>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</si>
  <si>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</si>
  <si>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</si>
  <si>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</si>
  <si>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</si>
  <si>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</si>
  <si>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</si>
  <si>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</si>
  <si>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</si>
  <si>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</si>
  <si>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</si>
  <si>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</si>
  <si>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</si>
  <si>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</si>
  <si>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</si>
  <si>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</si>
  <si>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</si>
  <si>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</si>
  <si>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</si>
  <si>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</si>
  <si>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</si>
  <si>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</si>
  <si>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</si>
  <si>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</si>
  <si>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</si>
  <si>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</si>
  <si>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</si>
  <si>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</si>
  <si>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</si>
  <si>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</si>
  <si>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</si>
  <si>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</si>
  <si>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</si>
  <si>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</si>
  <si>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</si>
  <si>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</si>
  <si>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</si>
  <si>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</si>
  <si>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</si>
  <si>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</si>
  <si>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</si>
  <si>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</si>
  <si>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</si>
  <si>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</si>
  <si>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</si>
  <si>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</si>
  <si>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</si>
  <si>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</si>
  <si>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</si>
  <si>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</si>
  <si>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</si>
  <si>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</si>
  <si>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</si>
  <si>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</si>
  <si>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</si>
  <si>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</si>
  <si>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</si>
  <si>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</si>
  <si>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</si>
  <si>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</si>
  <si>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</si>
  <si>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</si>
  <si>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</si>
  <si>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</si>
  <si>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</si>
  <si>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</si>
  <si>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</si>
  <si>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</si>
  <si>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</si>
  <si>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</si>
  <si>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</si>
  <si>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</si>
  <si>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</si>
  <si>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</si>
  <si>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</si>
  <si>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</si>
  <si>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</si>
  <si>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</si>
  <si>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</si>
  <si>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</si>
  <si>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</si>
  <si>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</si>
  <si>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</si>
  <si>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</si>
  <si>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</si>
  <si>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</si>
  <si>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</si>
  <si>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</si>
  <si>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</si>
  <si>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</si>
  <si>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</si>
  <si>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</si>
  <si>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</si>
  <si>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</si>
  <si>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</si>
  <si>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</si>
  <si>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</si>
  <si>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</si>
  <si>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</si>
  <si>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</si>
  <si>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</si>
  <si>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</si>
  <si>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</si>
  <si>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</si>
  <si>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</si>
  <si>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</si>
  <si>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</si>
  <si>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</si>
  <si>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</si>
  <si>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</si>
  <si>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</si>
  <si>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</si>
  <si>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</si>
  <si>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</si>
  <si>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</si>
  <si>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</si>
  <si>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</si>
  <si>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</si>
  <si>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</si>
  <si>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</si>
  <si>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</si>
  <si>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</si>
  <si>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</si>
  <si>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</si>
  <si>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</si>
  <si>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</si>
  <si>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</si>
  <si>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</si>
  <si>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</si>
  <si>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</si>
  <si>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</si>
  <si>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</si>
  <si>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</si>
  <si>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</si>
  <si>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</si>
  <si>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</si>
  <si>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</si>
  <si>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</si>
  <si>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</si>
  <si>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</si>
  <si>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</si>
  <si>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</si>
  <si>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</si>
  <si>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</si>
  <si>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</si>
  <si>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</si>
  <si>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</si>
  <si>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</si>
  <si>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</si>
  <si>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</si>
  <si>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</si>
  <si>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</si>
  <si>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</si>
  <si>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</si>
  <si>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</si>
  <si>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</si>
  <si>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</si>
  <si>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</si>
  <si>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</si>
  <si>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</si>
  <si>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</si>
  <si>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</si>
  <si>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</si>
  <si>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</si>
  <si>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</si>
  <si>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</si>
  <si>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</si>
  <si>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</si>
  <si>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</si>
  <si>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</si>
  <si>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</si>
  <si>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</si>
  <si>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</si>
  <si>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</si>
  <si>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</si>
  <si>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</si>
  <si>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</si>
  <si>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</si>
  <si>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</si>
  <si>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</si>
  <si>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</si>
  <si>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</si>
  <si>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</si>
  <si>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</si>
  <si>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</si>
  <si>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</si>
  <si>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</si>
  <si>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</si>
  <si>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</si>
  <si>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</si>
  <si>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</si>
  <si>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</si>
  <si>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</si>
  <si>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</si>
  <si>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</si>
  <si>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</si>
  <si>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</si>
  <si>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</si>
  <si>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</si>
  <si>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</si>
  <si>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</si>
  <si>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</si>
  <si>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</si>
  <si>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</si>
  <si>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</si>
  <si>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</si>
  <si>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</si>
  <si>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</si>
  <si>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</si>
  <si>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</si>
  <si>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</si>
  <si>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</si>
  <si>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</si>
  <si>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</si>
  <si>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</si>
  <si>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</si>
  <si>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</si>
  <si>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</si>
  <si>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</si>
  <si>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</si>
  <si>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</si>
  <si>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</si>
  <si>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</si>
  <si>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</si>
  <si>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</si>
  <si>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</si>
  <si>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</si>
  <si>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</si>
  <si>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</si>
  <si>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</si>
  <si>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</si>
  <si>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</si>
  <si>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</si>
  <si>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</si>
  <si>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</si>
  <si>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</si>
  <si>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</si>
  <si>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</si>
  <si>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</si>
  <si>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</si>
  <si>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</si>
  <si>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</si>
  <si>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</si>
  <si>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</si>
  <si>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</si>
  <si>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</si>
  <si>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</si>
  <si>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</si>
  <si>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</si>
  <si>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</si>
  <si>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</si>
  <si>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</si>
  <si>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</si>
  <si>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</si>
  <si>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</si>
  <si>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</si>
  <si>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</si>
  <si>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</si>
  <si>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</si>
  <si>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</si>
  <si>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</si>
  <si>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</si>
  <si>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</si>
  <si>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</si>
  <si>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</si>
  <si>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</si>
  <si>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</si>
  <si>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</si>
  <si>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</si>
  <si>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</si>
  <si>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</si>
  <si>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</si>
  <si>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</si>
  <si>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</si>
  <si>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</si>
  <si>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</si>
  <si>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</si>
  <si>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</si>
  <si>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</si>
  <si>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</si>
  <si>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</si>
  <si>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</si>
  <si>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</si>
  <si>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</si>
  <si>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</si>
  <si>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</si>
  <si>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</si>
  <si>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</si>
  <si>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</si>
  <si>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</si>
  <si>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</si>
  <si>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</si>
  <si>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</si>
  <si>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</si>
  <si>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</si>
  <si>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</si>
  <si>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</si>
  <si>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</si>
  <si>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</si>
  <si>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</si>
  <si>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</si>
  <si>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</si>
  <si>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</si>
  <si>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</si>
  <si>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</si>
  <si>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</si>
  <si>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</si>
  <si>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</si>
  <si>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</si>
  <si>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</si>
  <si>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</si>
  <si>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</si>
  <si>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</si>
  <si>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</si>
  <si>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</si>
  <si>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</si>
  <si>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</si>
  <si>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</si>
  <si>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</si>
  <si>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</si>
  <si>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</si>
  <si>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</si>
  <si>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</si>
  <si>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</si>
  <si>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</si>
  <si>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</si>
  <si>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</si>
  <si>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</si>
  <si>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</si>
  <si>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</si>
  <si>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</si>
  <si>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</si>
  <si>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</si>
  <si>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</si>
  <si>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</si>
  <si>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</si>
  <si>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</si>
  <si>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</si>
  <si>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</si>
  <si>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</si>
  <si>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</si>
  <si>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</si>
  <si>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</si>
  <si>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</si>
  <si>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</si>
  <si>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</si>
  <si>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</si>
  <si>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</si>
  <si>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</si>
  <si>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</si>
  <si>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</si>
  <si>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</si>
  <si>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</si>
  <si>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</si>
  <si>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</si>
  <si>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</si>
  <si>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</si>
  <si>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</si>
  <si>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</si>
  <si>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</si>
  <si>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</si>
  <si>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</si>
  <si>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</si>
  <si>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</si>
  <si>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</si>
  <si>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</si>
  <si>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</si>
  <si>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</si>
  <si>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</si>
  <si>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</si>
  <si>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</si>
  <si>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</si>
  <si>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</si>
  <si>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</si>
  <si>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</si>
  <si>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</si>
  <si>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</si>
  <si>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</si>
  <si>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</si>
  <si>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</si>
  <si>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</si>
  <si>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</si>
  <si>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</si>
  <si>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</si>
  <si>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</si>
  <si>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</si>
  <si>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</si>
  <si>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</si>
  <si>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</si>
  <si>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</si>
  <si>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</si>
  <si>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</si>
  <si>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</si>
  <si>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</si>
  <si>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</si>
  <si>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</si>
  <si>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</si>
  <si>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</si>
  <si>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</si>
  <si>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</si>
  <si>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</si>
  <si>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</si>
  <si>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</si>
  <si>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</si>
  <si>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</si>
  <si>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</si>
  <si>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</si>
  <si>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</si>
  <si>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</si>
  <si>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</si>
  <si>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</si>
  <si>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</si>
  <si>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</si>
  <si>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</si>
  <si>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</si>
  <si>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</si>
  <si>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</si>
  <si>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</si>
  <si>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</si>
  <si>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</si>
  <si>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</si>
  <si>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</si>
  <si>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</si>
  <si>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</si>
  <si>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</si>
  <si>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</si>
  <si>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</si>
  <si>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</si>
  <si>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</si>
  <si>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</si>
  <si>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</si>
  <si>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</si>
  <si>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</si>
  <si>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</si>
  <si>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</si>
  <si>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</si>
  <si>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</si>
  <si>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</si>
  <si>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</si>
  <si>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</si>
  <si>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</si>
  <si>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</si>
  <si>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</si>
  <si>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</si>
  <si>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</si>
  <si>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</si>
  <si>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</si>
  <si>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</si>
  <si>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</si>
  <si>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</si>
  <si>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</si>
  <si>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</si>
  <si>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</si>
  <si>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</si>
  <si>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</si>
  <si>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</si>
  <si>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</si>
  <si>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</si>
  <si>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</si>
  <si>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</si>
  <si>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</si>
  <si>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</si>
  <si>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</si>
  <si>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</si>
  <si>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</si>
  <si>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</si>
  <si>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</si>
  <si>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</si>
  <si>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</si>
  <si>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</si>
  <si>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</si>
  <si>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</si>
  <si>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</si>
  <si>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</si>
  <si>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</si>
  <si>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</si>
  <si>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</si>
  <si>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</si>
  <si>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</si>
  <si>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</si>
  <si>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</si>
  <si>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</si>
  <si>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</si>
  <si>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</si>
  <si>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</si>
  <si>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</si>
  <si>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</si>
  <si>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</si>
  <si>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</si>
  <si>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</si>
  <si>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</si>
  <si>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</si>
  <si>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</si>
  <si>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</si>
  <si>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</si>
  <si>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</si>
  <si>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</si>
  <si>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</si>
  <si>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</si>
  <si>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</si>
  <si>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</si>
  <si>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</si>
  <si>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</si>
  <si>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</si>
  <si>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</si>
  <si>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</si>
  <si>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</si>
  <si>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</si>
  <si>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</si>
  <si>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</si>
  <si>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</si>
  <si>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</si>
  <si>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</si>
  <si>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</si>
  <si>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</si>
  <si>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</si>
  <si>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</si>
  <si>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</si>
  <si>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</si>
  <si>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</si>
  <si>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</si>
  <si>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</si>
  <si>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</si>
  <si>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</si>
  <si>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</si>
  <si>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</si>
  <si>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</si>
  <si>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</si>
  <si>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</si>
  <si>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</si>
  <si>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</si>
  <si>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</si>
  <si>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</si>
  <si>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</si>
  <si>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</si>
  <si>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</si>
  <si>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</si>
  <si>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</si>
  <si>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</si>
  <si>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</si>
  <si>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</si>
  <si>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</si>
  <si>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</si>
  <si>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</si>
  <si>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</si>
  <si>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</si>
  <si>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</si>
  <si>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</si>
  <si>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</si>
  <si>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</si>
  <si>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</si>
  <si>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</si>
  <si>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</si>
  <si>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</si>
  <si>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</si>
  <si>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</si>
  <si>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</si>
  <si>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</si>
  <si>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</si>
  <si>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</si>
  <si>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</si>
  <si>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</si>
  <si>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</si>
  <si>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</si>
  <si>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</si>
  <si>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</si>
  <si>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</si>
  <si>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</si>
  <si>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</si>
  <si>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</si>
  <si>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</si>
  <si>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</si>
  <si>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</si>
  <si>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</si>
  <si>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</si>
  <si>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</si>
  <si>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</si>
  <si>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</si>
  <si>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</si>
  <si>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</si>
  <si>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</si>
  <si>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</si>
  <si>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</si>
  <si>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</si>
  <si>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</si>
  <si>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</si>
  <si>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</si>
  <si>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</si>
  <si>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</si>
  <si>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</si>
  <si>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</si>
  <si>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</si>
  <si>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</si>
  <si>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</si>
  <si>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</si>
  <si>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</si>
  <si>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</si>
  <si>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</si>
  <si>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</si>
  <si>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</si>
  <si>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</si>
  <si>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</si>
  <si>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</si>
  <si>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</si>
  <si>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</si>
  <si>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</si>
  <si>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</si>
  <si>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</si>
  <si>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</si>
  <si>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</si>
  <si>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</si>
  <si>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</si>
  <si>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</si>
  <si>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</si>
  <si>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</si>
  <si>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</si>
  <si>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</si>
  <si>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</si>
  <si>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</si>
  <si>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</si>
  <si>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</si>
  <si>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</si>
  <si>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</si>
  <si>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</si>
  <si>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</si>
  <si>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</si>
  <si>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</si>
  <si>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</si>
  <si>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</si>
  <si>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</si>
  <si>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</si>
  <si>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</si>
  <si>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</si>
  <si>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</si>
  <si>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</si>
  <si>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</si>
  <si>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</si>
  <si>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</si>
  <si>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</si>
  <si>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</si>
  <si>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</si>
  <si>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</si>
  <si>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</si>
  <si>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</si>
  <si>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</si>
  <si>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</si>
  <si>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</si>
  <si>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</si>
  <si>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</si>
  <si>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</si>
  <si>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</si>
  <si>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</si>
  <si>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</si>
  <si>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</si>
  <si>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</si>
  <si>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</si>
  <si>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</si>
  <si>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</si>
  <si>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</si>
  <si>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</si>
  <si>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</si>
  <si>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</si>
  <si>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</si>
  <si>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</si>
  <si>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</si>
  <si>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</si>
  <si>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</si>
  <si>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</si>
  <si>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</si>
  <si>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</si>
  <si>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</si>
  <si>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</si>
  <si>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</si>
  <si>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</si>
  <si>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</si>
  <si>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</si>
  <si>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</si>
  <si>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</si>
  <si>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</si>
  <si>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</si>
  <si>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</si>
  <si>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</si>
  <si>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</si>
  <si>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</si>
  <si>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</si>
  <si>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</si>
  <si>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</si>
  <si>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</si>
  <si>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</si>
  <si>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</si>
  <si>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</si>
  <si>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</si>
  <si>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</si>
  <si>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</si>
  <si>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</si>
  <si>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</si>
  <si>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</si>
  <si>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</si>
  <si>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</si>
  <si>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</si>
  <si>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</si>
  <si>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</si>
  <si>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</si>
  <si>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</si>
  <si>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</si>
  <si>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</si>
  <si>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</si>
  <si>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</si>
  <si>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</si>
  <si>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</si>
  <si>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</si>
  <si>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</si>
  <si>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</si>
  <si>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</si>
  <si>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</si>
  <si>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</si>
  <si>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</si>
  <si>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</si>
  <si>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</si>
  <si>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</si>
  <si>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</si>
  <si>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</si>
  <si>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</si>
  <si>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</si>
  <si>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</si>
  <si>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</si>
  <si>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</si>
  <si>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</si>
  <si>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</si>
  <si>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</si>
  <si>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</si>
  <si>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</si>
  <si>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</si>
  <si>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</si>
  <si>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</si>
  <si>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</si>
  <si>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</si>
  <si>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</si>
  <si>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</si>
  <si>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</si>
  <si>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</si>
  <si>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</si>
  <si>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</si>
  <si>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</si>
  <si>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</si>
  <si>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</si>
  <si>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</si>
  <si>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</si>
  <si>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</si>
  <si>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</si>
  <si>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</si>
  <si>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</si>
  <si>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</si>
  <si>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</si>
  <si>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</si>
  <si>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</si>
  <si>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</si>
  <si>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</si>
  <si>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</si>
  <si>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</si>
  <si>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</si>
  <si>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</si>
  <si>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</si>
  <si>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</si>
  <si>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</si>
  <si>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</si>
  <si>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</si>
  <si>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</si>
  <si>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</si>
  <si>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</si>
  <si>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</si>
  <si>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</si>
  <si>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</si>
  <si>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</si>
  <si>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</si>
  <si>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</si>
  <si>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</si>
  <si>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</si>
  <si>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</si>
  <si>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</si>
  <si>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</si>
  <si>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</si>
  <si>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</si>
  <si>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</si>
  <si>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</si>
  <si>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</si>
  <si>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</si>
  <si>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</si>
  <si>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</si>
  <si>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</si>
  <si>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</si>
  <si>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</si>
  <si>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</si>
  <si>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</si>
  <si>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</si>
  <si>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</si>
  <si>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</si>
  <si>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</si>
  <si>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</si>
  <si>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</si>
  <si>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</si>
  <si>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</si>
  <si>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</si>
  <si>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</si>
  <si>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</si>
  <si>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</si>
  <si>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</si>
  <si>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</si>
  <si>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</si>
  <si>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</si>
  <si>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</si>
  <si>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</si>
  <si>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</si>
  <si>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</si>
  <si>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</si>
  <si>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</si>
  <si>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</si>
  <si>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</si>
  <si>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</si>
  <si>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</si>
  <si>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</si>
  <si>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</si>
  <si>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</si>
  <si>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</si>
  <si>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</si>
  <si>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</si>
  <si>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</si>
  <si>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</si>
  <si>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</si>
  <si>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</si>
  <si>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</si>
  <si>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</si>
  <si>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</si>
  <si>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</si>
  <si>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</si>
  <si>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</si>
  <si>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</si>
  <si>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</si>
  <si>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</si>
  <si>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</si>
  <si>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</si>
  <si>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</si>
  <si>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</si>
  <si>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</si>
  <si>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</si>
  <si>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</si>
  <si>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</si>
  <si>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</si>
  <si>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</si>
  <si>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</si>
  <si>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</si>
  <si>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</si>
  <si>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</si>
  <si>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</si>
  <si>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</si>
  <si>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</si>
  <si>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</si>
  <si>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</si>
  <si>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</si>
  <si>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</si>
  <si>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</si>
  <si>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</si>
  <si>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</si>
  <si>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</si>
  <si>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</si>
  <si>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</si>
  <si>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</si>
  <si>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</si>
  <si>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</si>
  <si>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</si>
  <si>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</si>
  <si>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</si>
  <si>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</si>
  <si>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</si>
  <si>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</si>
  <si>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</si>
  <si>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</si>
  <si>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</si>
  <si>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</si>
  <si>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</si>
  <si>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</si>
  <si>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</si>
  <si>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</si>
  <si>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</si>
  <si>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</si>
  <si>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</si>
  <si>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</si>
  <si>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</si>
  <si>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</si>
  <si>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</si>
  <si>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</si>
  <si>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</si>
  <si>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</si>
  <si>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</si>
  <si>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</si>
  <si>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</si>
  <si>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</si>
  <si>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</si>
  <si>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</si>
  <si>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</si>
  <si>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</si>
  <si>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</si>
  <si>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</si>
  <si>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</si>
  <si>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</si>
  <si>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</si>
  <si>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</si>
  <si>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</si>
  <si>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</si>
  <si>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</si>
  <si>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</si>
  <si>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</si>
  <si>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</si>
  <si>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</si>
  <si>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</si>
  <si>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</si>
  <si>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</si>
  <si>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</si>
  <si>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</si>
  <si>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</si>
  <si>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</si>
  <si>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</si>
  <si>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</si>
  <si>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</si>
  <si>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</si>
  <si>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</si>
  <si>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</si>
  <si>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</si>
  <si>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</si>
  <si>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</si>
  <si>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</si>
  <si>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</si>
  <si>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</si>
  <si>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</si>
  <si>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</si>
  <si>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</si>
  <si>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</si>
  <si>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</si>
  <si>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</si>
  <si>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</si>
  <si>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</si>
  <si>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</si>
  <si>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</si>
  <si>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</si>
  <si>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</si>
  <si>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</si>
  <si>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</si>
  <si>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</si>
  <si>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</si>
  <si>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</si>
  <si>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</si>
  <si>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</si>
  <si>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</si>
  <si>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</si>
  <si>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</si>
  <si>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</si>
  <si>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</si>
  <si>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</si>
  <si>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</si>
  <si>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</si>
  <si>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</si>
  <si>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</si>
  <si>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</si>
  <si>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</si>
  <si>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</si>
  <si>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</si>
  <si>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</si>
  <si>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</si>
  <si>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</si>
  <si>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</si>
  <si>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</si>
  <si>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</si>
  <si>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</si>
  <si>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</si>
  <si>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</si>
  <si>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</si>
  <si>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</si>
  <si>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</si>
  <si>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</si>
  <si>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</si>
  <si>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</si>
  <si>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</si>
  <si>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</si>
  <si>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</si>
  <si>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</si>
  <si>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</si>
  <si>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</si>
  <si>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</si>
  <si>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</si>
  <si>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</si>
  <si>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</si>
  <si>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</si>
  <si>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</si>
  <si>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</si>
  <si>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</si>
  <si>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</si>
  <si>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</si>
  <si>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</si>
  <si>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</si>
  <si>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</si>
  <si>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</si>
  <si>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</si>
  <si>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</si>
  <si>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</si>
  <si>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</si>
  <si>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</si>
  <si>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</si>
  <si>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</si>
  <si>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</si>
  <si>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</si>
  <si>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</si>
  <si>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</si>
  <si>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</si>
  <si>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</si>
  <si>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</si>
  <si>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</si>
  <si>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</si>
  <si>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</si>
  <si>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</si>
  <si>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</si>
  <si>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</si>
  <si>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</si>
  <si>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</si>
  <si>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</si>
  <si>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</si>
  <si>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</si>
  <si>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</si>
  <si>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</si>
  <si>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</si>
  <si>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</si>
  <si>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</si>
  <si>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</si>
  <si>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</si>
  <si>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</si>
  <si>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</si>
  <si>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</si>
  <si>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</si>
  <si>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</si>
  <si>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</si>
  <si>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</si>
  <si>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</si>
  <si>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</si>
  <si>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</si>
  <si>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</si>
  <si>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</si>
  <si>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</si>
  <si>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</si>
  <si>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</si>
  <si>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</si>
  <si>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</si>
  <si>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</si>
  <si>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</si>
  <si>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</si>
  <si>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</si>
  <si>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</si>
  <si>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</si>
  <si>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</si>
  <si>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</si>
  <si>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</si>
  <si>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</si>
  <si>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</si>
  <si>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</si>
  <si>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</si>
  <si>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</si>
  <si>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</si>
  <si>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</si>
  <si>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</si>
  <si>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</si>
  <si>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</si>
  <si>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</si>
  <si>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</si>
  <si>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</si>
  <si>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</si>
  <si>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</si>
  <si>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</si>
  <si>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</si>
  <si>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</si>
  <si>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</si>
  <si>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</si>
  <si>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</si>
  <si>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</si>
  <si>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</si>
  <si>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</si>
  <si>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</si>
  <si>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</si>
  <si>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</si>
  <si>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</si>
  <si>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</si>
  <si>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</si>
  <si>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</si>
  <si>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</si>
  <si>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</si>
  <si>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</si>
  <si>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</si>
  <si>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</si>
  <si>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</si>
  <si>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</si>
  <si>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</si>
  <si>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</si>
  <si>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</si>
  <si>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</si>
  <si>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</si>
  <si>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</si>
  <si>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</si>
  <si>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</si>
  <si>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</si>
  <si>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</si>
  <si>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</si>
  <si>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</si>
  <si>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</si>
  <si>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</si>
  <si>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</si>
  <si>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</si>
  <si>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</si>
  <si>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</si>
  <si>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</si>
  <si>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</si>
  <si>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</si>
  <si>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</si>
  <si>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</si>
  <si>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</si>
  <si>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</si>
  <si>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</si>
  <si>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</si>
  <si>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</si>
  <si>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</si>
  <si>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</si>
  <si>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</si>
  <si>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</si>
  <si>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</si>
  <si>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</si>
  <si>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</si>
  <si>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</si>
  <si>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</si>
  <si>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</si>
  <si>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</si>
  <si>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</si>
  <si>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</si>
  <si>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</si>
  <si>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</si>
  <si>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</si>
  <si>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</si>
  <si>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</si>
  <si>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</si>
  <si>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</si>
  <si>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</si>
  <si>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</si>
  <si>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</si>
  <si>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</si>
  <si>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</si>
  <si>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</si>
  <si>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</si>
  <si>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</si>
  <si>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</si>
  <si>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</si>
  <si>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</si>
  <si>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</si>
  <si>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</si>
  <si>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</si>
  <si>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</si>
  <si>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</si>
  <si>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</si>
  <si>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</si>
  <si>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</si>
  <si>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</si>
  <si>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</si>
  <si>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</si>
  <si>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</si>
  <si>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</si>
  <si>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</si>
  <si>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</si>
  <si>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</si>
  <si>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</si>
  <si>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</si>
  <si>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</si>
  <si>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</si>
  <si>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</si>
  <si>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</si>
  <si>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</si>
  <si>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</si>
  <si>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</si>
  <si>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</si>
  <si>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</si>
  <si>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</si>
  <si>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</si>
  <si>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</si>
  <si>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</si>
  <si>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</si>
  <si>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</si>
  <si>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</si>
  <si>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</si>
  <si>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</si>
  <si>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</si>
  <si>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</si>
  <si>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</si>
  <si>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</si>
  <si>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</si>
  <si>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</si>
  <si>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</si>
  <si>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</si>
  <si>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</si>
  <si>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</si>
  <si>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</si>
  <si>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</si>
  <si>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</si>
  <si>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</si>
  <si>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</si>
  <si>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</si>
  <si>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</si>
  <si>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</si>
  <si>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</si>
  <si>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</si>
  <si>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</si>
  <si>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</si>
  <si>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</si>
  <si>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</si>
  <si>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</si>
  <si>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</si>
  <si>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</si>
  <si>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</si>
  <si>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</si>
  <si>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</si>
  <si>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</si>
  <si>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</si>
  <si>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</si>
  <si>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</si>
  <si>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</si>
  <si>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</si>
  <si>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</si>
  <si>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</si>
  <si>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</si>
  <si>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</si>
  <si>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</si>
  <si>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</si>
  <si>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</si>
  <si>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</si>
  <si>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</si>
  <si>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</si>
  <si>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</si>
  <si>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</si>
  <si>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</si>
  <si>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</si>
  <si>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</si>
  <si>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</si>
  <si>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</si>
  <si>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</si>
  <si>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</si>
  <si>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</si>
  <si>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</si>
  <si>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</si>
  <si>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</si>
  <si>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</si>
  <si>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</si>
  <si>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</si>
  <si>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</si>
  <si>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</si>
  <si>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</si>
  <si>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</si>
  <si>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</si>
  <si>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</si>
  <si>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</si>
  <si>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</si>
  <si>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</si>
  <si>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</si>
  <si>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</si>
  <si>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</si>
  <si>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</si>
  <si>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</si>
  <si>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</si>
  <si>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</si>
  <si>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</si>
  <si>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</si>
  <si>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</si>
  <si>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</si>
  <si>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</si>
  <si>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</si>
  <si>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</si>
  <si>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</si>
  <si>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</si>
  <si>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</si>
  <si>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</si>
  <si>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</si>
  <si>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</si>
  <si>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</si>
  <si>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</si>
  <si>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</si>
  <si>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</si>
  <si>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</si>
  <si>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</si>
  <si>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</si>
  <si>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</si>
  <si>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</si>
  <si>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</si>
  <si>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</si>
  <si>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</si>
  <si>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</si>
  <si>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</si>
  <si>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</si>
  <si>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</si>
  <si>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</si>
  <si>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</si>
  <si>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</si>
  <si>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</si>
  <si>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</si>
  <si>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</si>
  <si>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</si>
  <si>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</si>
  <si>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</si>
  <si>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</si>
  <si>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</si>
  <si>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</si>
  <si>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</si>
  <si>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</si>
  <si>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</si>
  <si>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</si>
  <si>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</si>
  <si>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</si>
  <si>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</si>
  <si>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</si>
  <si>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</si>
  <si>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</si>
  <si>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</si>
  <si>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</si>
  <si>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</si>
  <si>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</si>
  <si>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</si>
  <si>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</si>
  <si>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</si>
  <si>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</si>
  <si>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</si>
  <si>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</si>
  <si>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</si>
  <si>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</si>
  <si>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</si>
  <si>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</si>
  <si>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</si>
  <si>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</si>
  <si>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</si>
  <si>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</si>
  <si>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</si>
  <si>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</si>
  <si>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</si>
  <si>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</si>
  <si>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</si>
  <si>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</si>
  <si>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</si>
  <si>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</si>
  <si>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</si>
  <si>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</si>
  <si>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</si>
  <si>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</si>
  <si>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</si>
  <si>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</si>
  <si>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</si>
  <si>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</si>
  <si>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</si>
  <si>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</si>
  <si>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</si>
  <si>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</si>
  <si>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</si>
  <si>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</si>
  <si>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</si>
  <si>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</si>
  <si>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</si>
  <si>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</si>
  <si>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</si>
  <si>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</si>
  <si>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</si>
  <si>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</si>
  <si>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</si>
  <si>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</si>
  <si>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</si>
  <si>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</si>
  <si>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</si>
  <si>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</si>
  <si>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</si>
  <si>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</si>
  <si>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</si>
  <si>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</si>
  <si>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</si>
  <si>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</si>
  <si>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</si>
  <si>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</si>
  <si>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</si>
  <si>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</si>
  <si>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</si>
  <si>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</si>
  <si>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</si>
  <si>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</si>
  <si>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</si>
  <si>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</si>
  <si>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</si>
  <si>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</si>
  <si>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</si>
  <si>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</si>
  <si>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</si>
  <si>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</si>
  <si>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</si>
  <si>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</si>
  <si>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</si>
  <si>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</si>
  <si>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</si>
  <si>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</si>
  <si>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</si>
  <si>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</si>
  <si>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</si>
  <si>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</si>
  <si>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</si>
  <si>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</si>
  <si>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</si>
  <si>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</si>
  <si>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</si>
  <si>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</si>
  <si>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</si>
  <si>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</si>
  <si>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</si>
  <si>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</si>
  <si>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</si>
  <si>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</si>
  <si>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</si>
  <si>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</si>
  <si>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</si>
  <si>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</si>
  <si>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</si>
  <si>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</si>
  <si>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</si>
  <si>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</si>
  <si>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</si>
  <si>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</si>
  <si>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</si>
  <si>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</si>
  <si>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</si>
  <si>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</si>
  <si>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</si>
  <si>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</si>
  <si>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</si>
  <si>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</si>
  <si>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</si>
  <si>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</si>
  <si>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</si>
  <si>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</si>
  <si>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</si>
  <si>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</si>
  <si>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</si>
  <si>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</si>
  <si>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</si>
  <si>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</si>
  <si>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</si>
  <si>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</si>
  <si>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</si>
  <si>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</si>
  <si>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</si>
  <si>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</si>
  <si>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</si>
  <si>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</si>
  <si>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</si>
  <si>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</si>
  <si>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</si>
  <si>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</si>
  <si>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</si>
  <si>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</si>
  <si>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</si>
  <si>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</si>
  <si>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</si>
  <si>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</si>
  <si>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</si>
  <si>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</si>
  <si>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</si>
  <si>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</si>
  <si>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</si>
  <si>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</si>
  <si>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</si>
  <si>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</si>
  <si>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</si>
  <si>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</si>
  <si>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</si>
  <si>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</si>
  <si>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</si>
  <si>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</si>
  <si>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</si>
  <si>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</si>
  <si>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</si>
  <si>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</si>
  <si>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</si>
  <si>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</si>
  <si>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</si>
  <si>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</si>
  <si>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</si>
  <si>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</si>
  <si>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</si>
  <si>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</si>
  <si>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</si>
  <si>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</si>
  <si>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</si>
  <si>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</si>
  <si>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</si>
  <si>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</si>
  <si>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</si>
  <si>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</si>
  <si>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</si>
  <si>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</si>
  <si>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</si>
  <si>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</si>
  <si>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</si>
  <si>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</si>
  <si>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</si>
  <si>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</si>
  <si>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</si>
  <si>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</si>
  <si>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</si>
  <si>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</si>
  <si>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</si>
  <si>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</si>
  <si>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</si>
  <si>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</si>
  <si>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</si>
  <si>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</si>
  <si>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</si>
  <si>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</si>
  <si>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</si>
  <si>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</si>
  <si>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</si>
  <si>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</si>
  <si>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</si>
  <si>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</si>
  <si>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</si>
  <si>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</si>
  <si>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</si>
  <si>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</si>
  <si>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</si>
  <si>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</si>
  <si>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</si>
  <si>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</si>
  <si>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</si>
  <si>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</si>
  <si>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</si>
  <si>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</si>
  <si>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</si>
  <si>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</si>
  <si>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</si>
  <si>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</si>
  <si>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</si>
  <si>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</si>
  <si>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</si>
  <si>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</si>
  <si>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</si>
  <si>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</si>
  <si>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</si>
  <si>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</si>
  <si>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</si>
  <si>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</si>
  <si>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</si>
  <si>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</si>
  <si>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</si>
  <si>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</si>
  <si>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</si>
  <si>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</si>
  <si>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</si>
  <si>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</si>
  <si>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</si>
  <si>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</si>
  <si>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</si>
  <si>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</si>
  <si>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</si>
  <si>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</si>
  <si>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</si>
  <si>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</si>
  <si>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</si>
  <si>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</si>
  <si>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</si>
  <si>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</si>
  <si>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</si>
  <si>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</si>
  <si>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</si>
  <si>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</si>
  <si>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</si>
  <si>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</si>
  <si>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</si>
  <si>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</si>
  <si>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</si>
  <si>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</si>
  <si>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</si>
  <si>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</si>
  <si>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</si>
  <si>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</si>
  <si>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</si>
  <si>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</si>
  <si>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</si>
  <si>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</si>
  <si>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</si>
  <si>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</si>
  <si>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</si>
  <si>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</si>
  <si>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</si>
  <si>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</si>
  <si>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</si>
  <si>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</si>
  <si>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</si>
  <si>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</si>
  <si>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</si>
  <si>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</si>
  <si>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</si>
  <si>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</si>
  <si>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</si>
  <si>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</si>
  <si>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</si>
  <si>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</si>
  <si>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</si>
  <si>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</si>
  <si>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</si>
  <si>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</si>
  <si>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</si>
  <si>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</si>
  <si>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</si>
  <si>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</si>
  <si>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</si>
  <si>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</si>
  <si>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</si>
  <si>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</si>
  <si>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</si>
  <si>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</si>
  <si>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</si>
  <si>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</si>
  <si>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</si>
  <si>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</si>
  <si>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</si>
  <si>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</si>
  <si>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</si>
  <si>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</si>
  <si>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</si>
  <si>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</si>
  <si>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</si>
  <si>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</si>
  <si>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</si>
  <si>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</si>
  <si>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</si>
  <si>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</si>
  <si>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</si>
  <si>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</si>
  <si>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</si>
  <si>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</si>
  <si>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</si>
  <si>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</si>
  <si>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</si>
  <si>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</si>
  <si>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</si>
  <si>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</si>
  <si>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</si>
  <si>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</si>
  <si>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</si>
  <si>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</si>
  <si>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</si>
  <si>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</si>
  <si>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</si>
  <si>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</si>
  <si>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</si>
  <si>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</si>
  <si>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</si>
  <si>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</si>
  <si>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</si>
  <si>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</si>
  <si>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</si>
  <si>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</si>
  <si>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</si>
  <si>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</si>
  <si>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</si>
  <si>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</si>
  <si>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</si>
  <si>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</si>
  <si>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</si>
  <si>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</si>
  <si>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</si>
  <si>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</si>
  <si>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</si>
  <si>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</si>
  <si>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</si>
  <si>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</si>
  <si>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</si>
  <si>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</si>
  <si>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</si>
  <si>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</si>
  <si>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</si>
  <si>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</si>
  <si>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</si>
  <si>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</si>
  <si>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</si>
  <si>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</si>
  <si>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</si>
  <si>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</si>
  <si>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</si>
  <si>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</si>
  <si>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</si>
  <si>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</si>
  <si>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</si>
  <si>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</si>
  <si>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</si>
  <si>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</si>
  <si>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</si>
  <si>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</si>
  <si>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</si>
  <si>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</si>
  <si>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</si>
  <si>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</si>
  <si>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</si>
  <si>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</si>
  <si>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</si>
  <si>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</si>
  <si>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</si>
  <si>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</si>
  <si>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</si>
  <si>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</si>
  <si>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</si>
  <si>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</si>
  <si>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</si>
  <si>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</si>
  <si>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</si>
  <si>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</si>
  <si>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</si>
  <si>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</si>
  <si>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</si>
  <si>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</si>
  <si>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</si>
  <si>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</si>
  <si>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</si>
  <si>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</si>
  <si>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</si>
  <si>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</si>
  <si>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</si>
  <si>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</si>
  <si>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</si>
  <si>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</si>
  <si>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</si>
  <si>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</si>
  <si>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</si>
  <si>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</si>
  <si>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</si>
  <si>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</si>
  <si>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</si>
  <si>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</si>
  <si>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</si>
  <si>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</si>
  <si>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</si>
  <si>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</si>
  <si>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</si>
  <si>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</si>
  <si>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</si>
  <si>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</si>
  <si>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</si>
  <si>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</si>
  <si>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</si>
  <si>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</si>
  <si>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</si>
  <si>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</si>
  <si>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</si>
  <si>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</si>
  <si>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</si>
  <si>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</si>
  <si>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</si>
  <si>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</si>
  <si>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</si>
  <si>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</si>
  <si>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</si>
  <si>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</si>
  <si>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</si>
  <si>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</si>
  <si>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</si>
  <si>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</si>
  <si>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</si>
  <si>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</si>
  <si>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</si>
  <si>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</si>
  <si>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</si>
  <si>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</si>
  <si>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</si>
  <si>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</si>
  <si>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</si>
  <si>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</si>
  <si>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</si>
  <si>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</si>
  <si>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</si>
  <si>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</si>
  <si>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</si>
  <si>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</si>
  <si>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</si>
  <si>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</si>
  <si>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</si>
  <si>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</si>
  <si>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</si>
  <si>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</si>
  <si>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</si>
  <si>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</si>
  <si>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</si>
  <si>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</si>
  <si>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</si>
  <si>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</si>
  <si>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</si>
  <si>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</si>
  <si>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</si>
  <si>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</si>
  <si>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</si>
  <si>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</si>
  <si>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</si>
  <si>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</si>
  <si>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</si>
  <si>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</si>
  <si>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</si>
  <si>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</si>
  <si>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</si>
  <si>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</si>
  <si>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</si>
  <si>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</si>
  <si>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</si>
  <si>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</si>
  <si>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</si>
  <si>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</si>
  <si>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</si>
  <si>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</si>
  <si>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</si>
  <si>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</si>
  <si>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</si>
  <si>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</si>
  <si>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</si>
  <si>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</si>
  <si>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</si>
  <si>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</si>
  <si>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</si>
  <si>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</si>
  <si>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</si>
  <si>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</si>
  <si>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</si>
  <si>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</si>
  <si>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</si>
  <si>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</si>
  <si>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</si>
  <si>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</si>
  <si>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</si>
  <si>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</si>
  <si>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</si>
  <si>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</si>
  <si>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</si>
  <si>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</si>
  <si>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</si>
  <si>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</si>
  <si>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</si>
  <si>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</si>
  <si>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</si>
  <si>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</si>
  <si>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</si>
  <si>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</si>
  <si>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</si>
  <si>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</si>
  <si>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</si>
  <si>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</si>
  <si>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</si>
  <si>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</si>
  <si>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</si>
  <si>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</si>
  <si>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</si>
  <si>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</si>
  <si>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</si>
  <si>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</si>
  <si>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</si>
  <si>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</si>
  <si>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</si>
  <si>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</si>
  <si>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</si>
  <si>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</si>
  <si>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</si>
  <si>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</si>
  <si>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</si>
  <si>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</si>
  <si>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</si>
  <si>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</si>
  <si>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</si>
  <si>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</si>
  <si>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</si>
  <si>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</si>
  <si>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</si>
  <si>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</si>
  <si>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</si>
  <si>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</si>
  <si>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</si>
  <si>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</si>
  <si>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</si>
  <si>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</si>
  <si>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</si>
  <si>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</si>
  <si>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</si>
  <si>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</si>
  <si>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</si>
  <si>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</si>
  <si>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</si>
  <si>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</si>
  <si>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</si>
  <si>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</si>
  <si>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</si>
  <si>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</si>
  <si>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</si>
  <si>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</si>
  <si>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</si>
  <si>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</si>
  <si>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</si>
  <si>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</si>
  <si>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</si>
  <si>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</si>
  <si>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</si>
  <si>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</si>
  <si>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</si>
  <si>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</si>
  <si>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</si>
  <si>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</si>
  <si>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</si>
  <si>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</si>
  <si>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</si>
  <si>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</si>
  <si>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</si>
  <si>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</si>
  <si>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</si>
  <si>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</si>
  <si>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</si>
  <si>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</si>
  <si>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</si>
  <si>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</si>
  <si>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</si>
  <si>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</si>
  <si>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</si>
  <si>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</si>
  <si>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</si>
  <si>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</si>
  <si>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</si>
  <si>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</si>
  <si>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</si>
  <si>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</si>
  <si>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</si>
  <si>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</si>
  <si>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</si>
  <si>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</si>
  <si>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</si>
  <si>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</si>
  <si>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</si>
  <si>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</si>
  <si>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</si>
  <si>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</si>
  <si>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</si>
  <si>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</si>
  <si>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</si>
  <si>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</si>
  <si>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</si>
  <si>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</si>
  <si>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</si>
  <si>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</si>
  <si>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</si>
  <si>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</si>
  <si>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</si>
  <si>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</si>
  <si>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</si>
  <si>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</si>
  <si>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</si>
  <si>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</si>
  <si>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</si>
  <si>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</si>
  <si>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</si>
  <si>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</si>
  <si>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</si>
  <si>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</si>
  <si>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</si>
  <si>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</si>
  <si>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</si>
  <si>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</si>
  <si>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</si>
  <si>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</si>
  <si>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</si>
  <si>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</si>
  <si>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</si>
  <si>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</si>
  <si>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</si>
  <si>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</si>
  <si>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</si>
  <si>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</si>
  <si>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</si>
  <si>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</si>
  <si>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</si>
  <si>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</si>
  <si>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</si>
  <si>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</si>
  <si>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</si>
  <si>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</si>
  <si>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</si>
  <si>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</si>
  <si>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</si>
  <si>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</si>
  <si>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</si>
  <si>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</si>
  <si>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</si>
  <si>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</si>
  <si>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</si>
  <si>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</si>
  <si>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</si>
  <si>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</si>
  <si>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</si>
  <si>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</si>
  <si>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</si>
  <si>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</si>
  <si>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</si>
  <si>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</si>
  <si>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</si>
  <si>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</si>
  <si>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</si>
  <si>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</si>
  <si>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</si>
  <si>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</si>
  <si>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</si>
  <si>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</si>
  <si>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</si>
  <si>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</si>
  <si>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</si>
  <si>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</si>
  <si>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</si>
  <si>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</si>
  <si>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</si>
  <si>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</si>
  <si>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</si>
  <si>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</si>
  <si>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</si>
  <si>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</si>
  <si>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</si>
  <si>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</si>
  <si>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</si>
  <si>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</si>
  <si>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</si>
  <si>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</si>
  <si>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</si>
  <si>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</si>
  <si>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</si>
  <si>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</si>
  <si>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</si>
  <si>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</si>
  <si>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</si>
  <si>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</si>
  <si>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</si>
  <si>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</si>
  <si>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</si>
  <si>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</si>
  <si>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</si>
  <si>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</si>
  <si>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</si>
  <si>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</si>
  <si>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</si>
  <si>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</si>
  <si>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</si>
  <si>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</si>
  <si>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</si>
  <si>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</si>
  <si>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</si>
  <si>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</si>
  <si>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</si>
  <si>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</si>
  <si>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</si>
  <si>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</si>
  <si>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</si>
  <si>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</si>
  <si>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</si>
  <si>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</si>
  <si>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</si>
  <si>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</si>
  <si>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</si>
  <si>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</si>
  <si>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</si>
  <si>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</si>
  <si>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</si>
  <si>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</si>
  <si>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</si>
  <si>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</si>
  <si>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</si>
  <si>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</si>
  <si>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</si>
  <si>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</si>
  <si>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</si>
  <si>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</si>
  <si>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</si>
  <si>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</si>
  <si>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</si>
  <si>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</si>
  <si>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</si>
  <si>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</si>
  <si>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</si>
  <si>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</si>
  <si>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</si>
  <si>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</si>
  <si>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</si>
  <si>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</si>
  <si>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</si>
  <si>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</si>
  <si>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</si>
  <si>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</si>
  <si>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</si>
  <si>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</si>
  <si>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</si>
  <si>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</si>
  <si>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</si>
  <si>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</si>
  <si>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</si>
  <si>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</si>
  <si>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</si>
  <si>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</si>
  <si>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</si>
  <si>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</si>
  <si>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</si>
  <si>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</si>
  <si>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</si>
  <si>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</si>
  <si>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</si>
  <si>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</si>
  <si>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</si>
  <si>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</si>
  <si>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</si>
  <si>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</si>
  <si>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</si>
  <si>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</si>
  <si>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</si>
  <si>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</si>
  <si>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</si>
  <si>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</si>
  <si>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</si>
  <si>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</si>
  <si>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</si>
  <si>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</si>
  <si>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</si>
  <si>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</si>
  <si>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</si>
  <si>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</si>
  <si>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</si>
  <si>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</si>
  <si>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</si>
  <si>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</si>
  <si>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</si>
  <si>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</si>
  <si>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</si>
  <si>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</si>
  <si>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</si>
  <si>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</si>
  <si>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</si>
  <si>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</si>
  <si>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</si>
  <si>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</si>
  <si>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</si>
  <si>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</si>
  <si>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</si>
  <si>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</si>
  <si>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</si>
  <si>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</si>
  <si>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</si>
  <si>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</si>
  <si>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</si>
  <si>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</si>
  <si>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</si>
  <si>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</si>
  <si>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</si>
  <si>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</si>
  <si>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</si>
  <si>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</si>
  <si>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</si>
  <si>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</si>
  <si>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</si>
  <si>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</si>
  <si>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</si>
  <si>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</si>
  <si>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</si>
  <si>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</si>
  <si>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</si>
  <si>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</si>
  <si>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</si>
  <si>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</si>
  <si>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</si>
  <si>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</si>
  <si>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</si>
  <si>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</si>
  <si>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</si>
  <si>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</si>
  <si>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</si>
  <si>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</si>
  <si>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</si>
  <si>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</si>
  <si>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</si>
  <si>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</si>
  <si>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</si>
  <si>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</si>
  <si>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</si>
  <si>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</si>
  <si>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</si>
  <si>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</si>
  <si>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</si>
  <si>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</si>
  <si>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</si>
  <si>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</si>
  <si>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</si>
  <si>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</si>
  <si>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</si>
  <si>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</si>
  <si>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</si>
  <si>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</si>
  <si>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</si>
  <si>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</si>
  <si>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</si>
  <si>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</si>
  <si>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</si>
  <si>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</si>
  <si>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</si>
  <si>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</si>
  <si>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</si>
  <si>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</si>
  <si>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</si>
  <si>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</si>
  <si>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</si>
  <si>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</si>
  <si>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</si>
  <si>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</si>
  <si>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</si>
  <si>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</si>
  <si>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</si>
  <si>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</si>
  <si>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</si>
  <si>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</si>
  <si>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</si>
  <si>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</si>
  <si>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</si>
  <si>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</si>
  <si>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</si>
  <si>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</si>
  <si>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</si>
  <si>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</si>
  <si>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</si>
  <si>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</si>
  <si>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</si>
  <si>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</si>
  <si>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</si>
  <si>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</si>
  <si>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</si>
  <si>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</si>
  <si>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</si>
  <si>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</si>
  <si>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</si>
  <si>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</si>
  <si>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</si>
  <si>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</si>
  <si>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</si>
  <si>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</si>
  <si>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</si>
  <si>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</si>
  <si>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</si>
  <si>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</si>
  <si>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</si>
  <si>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</si>
  <si>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</si>
  <si>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</si>
  <si>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</si>
  <si>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</si>
  <si>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</si>
  <si>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</si>
  <si>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</si>
  <si>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</si>
  <si>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</si>
  <si>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</si>
  <si>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</si>
  <si>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</si>
  <si>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</si>
  <si>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</si>
  <si>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</si>
  <si>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</si>
  <si>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</si>
  <si>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</si>
  <si>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</si>
  <si>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</si>
  <si>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</si>
  <si>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</si>
  <si>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</si>
  <si>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</si>
  <si>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</si>
  <si>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</si>
  <si>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</si>
  <si>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</si>
  <si>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</si>
  <si>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</si>
  <si>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</si>
  <si>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</si>
  <si>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</si>
  <si>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</si>
  <si>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</si>
  <si>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</si>
  <si>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</si>
  <si>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</si>
  <si>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</si>
  <si>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</si>
  <si>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</si>
  <si>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</si>
  <si>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</si>
  <si>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</si>
  <si>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</si>
  <si>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</si>
  <si>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</si>
  <si>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</si>
  <si>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</si>
  <si>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</si>
  <si>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</si>
  <si>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</si>
  <si>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</si>
  <si>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</si>
  <si>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</si>
  <si>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</si>
  <si>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</si>
  <si>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</si>
  <si>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</si>
  <si>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</si>
  <si>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</si>
  <si>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</si>
  <si>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</si>
  <si>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</si>
  <si>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</si>
  <si>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</si>
  <si>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</si>
  <si>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</si>
  <si>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</si>
  <si>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</si>
  <si>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</si>
  <si>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</si>
  <si>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</si>
  <si>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</si>
  <si>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</si>
  <si>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</si>
  <si>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</si>
  <si>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</si>
  <si>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</si>
  <si>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</si>
  <si>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</si>
  <si>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</si>
  <si>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</si>
  <si>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</si>
  <si>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</si>
  <si>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</si>
  <si>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</si>
  <si>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</si>
  <si>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</si>
  <si>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</si>
  <si>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</si>
  <si>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</si>
  <si>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</si>
  <si>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</si>
  <si>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</si>
  <si>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</si>
  <si>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</si>
  <si>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</si>
  <si>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</si>
  <si>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</si>
  <si>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</si>
  <si>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</si>
  <si>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</si>
  <si>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</si>
  <si>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</si>
  <si>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</si>
  <si>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</si>
  <si>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</si>
  <si>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</si>
  <si>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</si>
  <si>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</si>
  <si>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</si>
  <si>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</si>
  <si>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</si>
  <si>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</si>
  <si>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</si>
  <si>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</si>
  <si>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</si>
  <si>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</si>
  <si>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</si>
  <si>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</si>
  <si>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</si>
  <si>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</si>
  <si>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</si>
  <si>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</si>
  <si>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</si>
  <si>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</si>
  <si>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</si>
  <si>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</si>
  <si>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</si>
  <si>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</si>
  <si>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</si>
  <si>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</si>
  <si>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</si>
  <si>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</si>
  <si>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</si>
  <si>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</si>
  <si>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</si>
  <si>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</si>
  <si>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</si>
  <si>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</si>
  <si>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</si>
  <si>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</si>
  <si>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</si>
  <si>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</si>
  <si>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</si>
  <si>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</si>
  <si>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</si>
  <si>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</si>
  <si>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</si>
  <si>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</si>
  <si>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</si>
  <si>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</si>
  <si>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</si>
  <si>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</si>
  <si>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</si>
  <si>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</si>
  <si>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</si>
  <si>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</si>
  <si>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</si>
  <si>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</si>
  <si>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</si>
  <si>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</si>
  <si>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</si>
  <si>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</si>
  <si>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</si>
  <si>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</si>
  <si>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</si>
  <si>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</si>
  <si>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</si>
  <si>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</si>
  <si>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</si>
  <si>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</si>
  <si>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</si>
  <si>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</si>
  <si>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</si>
  <si>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</si>
  <si>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</si>
  <si>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</si>
  <si>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</si>
  <si>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</si>
  <si>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</si>
  <si>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</si>
  <si>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</si>
  <si>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</si>
  <si>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</si>
  <si>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</si>
  <si>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</si>
  <si>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</si>
  <si>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</si>
  <si>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</si>
  <si>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</si>
  <si>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</si>
  <si>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</si>
  <si>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</si>
  <si>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</si>
  <si>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</si>
  <si>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</si>
  <si>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</si>
  <si>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</si>
  <si>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</si>
  <si>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</si>
  <si>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</si>
  <si>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</si>
  <si>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</si>
  <si>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</si>
  <si>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</si>
  <si>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</si>
  <si>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</si>
  <si>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</si>
  <si>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</si>
  <si>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</si>
  <si>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</si>
  <si>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</si>
  <si>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</si>
  <si>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</si>
  <si>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</si>
  <si>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</si>
  <si>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</si>
  <si>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</si>
  <si>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</si>
  <si>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</si>
  <si>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</si>
  <si>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</si>
  <si>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</si>
  <si>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</si>
  <si>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</si>
  <si>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</si>
  <si>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</si>
  <si>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</si>
  <si>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</si>
  <si>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</si>
  <si>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</si>
  <si>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</si>
  <si>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</si>
  <si>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</si>
  <si>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</si>
  <si>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</si>
  <si>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</si>
  <si>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</si>
  <si>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</si>
  <si>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</si>
  <si>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</si>
  <si>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</si>
  <si>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</si>
  <si>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</si>
  <si>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</si>
  <si>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</si>
  <si>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</si>
  <si>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</si>
  <si>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</si>
  <si>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</si>
  <si>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</si>
  <si>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</si>
  <si>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</si>
  <si>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</si>
  <si>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</si>
  <si>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</si>
  <si>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</si>
  <si>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</si>
  <si>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</si>
  <si>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</si>
  <si>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</si>
  <si>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</si>
  <si>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</si>
  <si>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</si>
  <si>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</si>
  <si>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</si>
  <si>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</si>
  <si>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</si>
  <si>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</si>
  <si>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</si>
  <si>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</si>
  <si>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</si>
  <si>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</si>
  <si>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</si>
  <si>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</si>
  <si>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</si>
  <si>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</si>
  <si>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</si>
  <si>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</si>
  <si>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</si>
  <si>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</si>
  <si>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</si>
  <si>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</si>
  <si>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</si>
  <si>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</si>
  <si>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</si>
  <si>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</si>
  <si>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</si>
  <si>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</si>
  <si>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</si>
  <si>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</si>
  <si>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</si>
  <si>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</si>
  <si>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</si>
  <si>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</si>
  <si>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</si>
  <si>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</si>
  <si>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</si>
  <si>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</si>
  <si>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</si>
  <si>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</si>
  <si>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</si>
  <si>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</si>
  <si>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</si>
  <si>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</si>
  <si>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</si>
  <si>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</si>
  <si>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</si>
  <si>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</si>
  <si>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</si>
  <si>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</si>
  <si>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</si>
  <si>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</si>
  <si>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</si>
  <si>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</si>
  <si>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</si>
  <si>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</si>
  <si>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</si>
  <si>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</si>
  <si>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</si>
  <si>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</si>
  <si>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</si>
  <si>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</si>
  <si>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</si>
  <si>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</si>
  <si>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</si>
  <si>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</si>
  <si>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</si>
  <si>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</si>
  <si>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</si>
  <si>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</si>
  <si>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</si>
  <si>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</si>
  <si>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</si>
  <si>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</si>
  <si>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</si>
  <si>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</si>
  <si>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</si>
  <si>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</si>
  <si>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</si>
  <si>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</si>
  <si>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</si>
  <si>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</si>
  <si>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</si>
  <si>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</si>
  <si>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</si>
  <si>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</si>
  <si>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</si>
  <si>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</si>
  <si>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</si>
  <si>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</si>
  <si>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</si>
  <si>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</si>
  <si>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</si>
  <si>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</si>
  <si>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</si>
  <si>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</si>
  <si>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</si>
  <si>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</si>
  <si>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</si>
  <si>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</si>
  <si>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</si>
  <si>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</si>
  <si>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</si>
  <si>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</si>
  <si>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</si>
  <si>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</si>
  <si>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</si>
  <si>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</si>
  <si>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</si>
  <si>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</si>
  <si>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</si>
  <si>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</si>
  <si>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</si>
  <si>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</si>
  <si>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</si>
  <si>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</si>
  <si>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</si>
  <si>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</si>
  <si>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</si>
  <si>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</si>
  <si>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</si>
  <si>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</si>
  <si>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</si>
  <si>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</si>
  <si>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</si>
  <si>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</si>
  <si>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</si>
  <si>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</si>
  <si>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</si>
  <si>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</si>
  <si>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</si>
  <si>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</si>
  <si>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</si>
  <si>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</si>
  <si>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</si>
  <si>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</si>
  <si>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</si>
  <si>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</si>
  <si>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</si>
  <si>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</si>
  <si>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</si>
  <si>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</si>
  <si>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</si>
  <si>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</si>
  <si>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</si>
  <si>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</si>
  <si>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</si>
  <si>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</si>
  <si>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</si>
  <si>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</si>
  <si>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</si>
  <si>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</si>
  <si>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</si>
  <si>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</si>
  <si>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</si>
  <si>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</si>
  <si>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</si>
  <si>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</si>
  <si>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</si>
  <si>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</si>
  <si>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</si>
  <si>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</si>
  <si>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</si>
  <si>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</si>
  <si>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</si>
  <si>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</si>
  <si>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</si>
  <si>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</si>
  <si>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</si>
  <si>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</si>
  <si>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</si>
  <si>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</si>
  <si>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</si>
  <si>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</si>
  <si>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</si>
  <si>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</si>
  <si>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</si>
  <si>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</si>
  <si>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</si>
  <si>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</si>
  <si>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</si>
  <si>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</si>
  <si>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</si>
  <si>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</si>
  <si>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</si>
  <si>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</si>
  <si>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</si>
  <si>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</si>
  <si>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</si>
  <si>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</si>
  <si>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</si>
  <si>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</si>
  <si>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</si>
  <si>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</si>
  <si>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</si>
  <si>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</si>
  <si>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</si>
  <si>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</si>
  <si>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</si>
  <si>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</si>
  <si>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</si>
  <si>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</si>
  <si>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</si>
  <si>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</si>
  <si>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</si>
  <si>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</si>
  <si>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</si>
  <si>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</si>
  <si>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</si>
  <si>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</si>
  <si>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</si>
  <si>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</si>
  <si>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</si>
  <si>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</si>
  <si>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</si>
  <si>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</si>
  <si>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</si>
  <si>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</si>
  <si>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</si>
  <si>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</si>
  <si>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</si>
  <si>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</si>
  <si>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</si>
  <si>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</si>
  <si>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</si>
  <si>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</si>
  <si>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</si>
  <si>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</si>
  <si>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</si>
  <si>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</si>
  <si>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</si>
  <si>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</si>
  <si>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</si>
  <si>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</si>
  <si>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</si>
  <si>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</si>
  <si>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</si>
  <si>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</si>
  <si>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</si>
  <si>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</si>
  <si>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</si>
  <si>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</si>
  <si>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</si>
  <si>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</si>
  <si>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</si>
  <si>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</si>
  <si>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</si>
  <si>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</si>
  <si>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</si>
  <si>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</si>
  <si>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</si>
  <si>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</si>
  <si>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</si>
  <si>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</si>
  <si>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</si>
  <si>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</si>
  <si>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</si>
  <si>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</si>
  <si>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</si>
  <si>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</si>
  <si>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</si>
  <si>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</si>
  <si>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</si>
  <si>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</si>
  <si>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</si>
  <si>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</si>
  <si>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</si>
  <si>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</si>
  <si>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</si>
  <si>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</si>
  <si>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</si>
  <si>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</si>
  <si>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</si>
  <si>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</si>
  <si>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</si>
  <si>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</si>
  <si>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</si>
  <si>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</si>
  <si>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</si>
  <si>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</si>
  <si>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</si>
  <si>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</si>
  <si>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</si>
  <si>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</si>
  <si>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</si>
  <si>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</si>
  <si>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</si>
  <si>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</si>
  <si>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</si>
  <si>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</si>
  <si>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</si>
  <si>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</si>
  <si>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</si>
  <si>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</si>
  <si>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</si>
  <si>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</si>
  <si>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</si>
  <si>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</si>
  <si>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</si>
  <si>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</si>
  <si>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</si>
  <si>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</si>
  <si>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</si>
  <si>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</si>
  <si>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</si>
  <si>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</si>
  <si>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</si>
  <si>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</si>
  <si>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</si>
  <si>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</si>
  <si>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</si>
  <si>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</si>
  <si>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</si>
  <si>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</si>
  <si>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</si>
  <si>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</si>
  <si>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</si>
  <si>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</si>
  <si>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</si>
  <si>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</si>
  <si>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</si>
  <si>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</si>
  <si>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</si>
  <si>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</si>
  <si>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</si>
  <si>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</si>
  <si>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</si>
  <si>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</si>
  <si>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</si>
  <si>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</si>
  <si>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</si>
  <si>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</si>
  <si>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</si>
  <si>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</si>
  <si>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</si>
  <si>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</si>
  <si>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</si>
  <si>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</si>
  <si>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</si>
  <si>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</si>
  <si>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</si>
  <si>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</si>
  <si>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</si>
  <si>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</si>
  <si>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</si>
  <si>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</si>
  <si>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</si>
  <si>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</si>
  <si>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</si>
  <si>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</si>
  <si>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</si>
  <si>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</si>
  <si>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</si>
  <si>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</si>
  <si>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</si>
  <si>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</si>
  <si>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</si>
  <si>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</si>
  <si>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</si>
  <si>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</si>
  <si>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</si>
  <si>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</si>
  <si>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</si>
  <si>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</si>
  <si>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</si>
  <si>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</si>
  <si>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</si>
  <si>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</si>
  <si>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</si>
  <si>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</si>
  <si>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</si>
  <si>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</si>
  <si>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</si>
  <si>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</si>
  <si>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</si>
  <si>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</si>
  <si>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</si>
  <si>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</si>
  <si>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</si>
  <si>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</si>
  <si>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</si>
  <si>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</si>
  <si>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</si>
  <si>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</si>
  <si>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</si>
  <si>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</si>
  <si>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</si>
  <si>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</si>
  <si>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</si>
  <si>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</si>
  <si>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</si>
  <si>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</si>
  <si>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</si>
  <si>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</si>
  <si>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</si>
  <si>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</si>
  <si>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</si>
  <si>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</si>
  <si>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</si>
  <si>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</si>
  <si>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</si>
  <si>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</si>
  <si>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</si>
  <si>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</si>
  <si>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</si>
  <si>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</si>
  <si>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</si>
  <si>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</si>
  <si>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</si>
  <si>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</si>
  <si>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</si>
  <si>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</si>
  <si>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</si>
  <si>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</si>
  <si>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</si>
  <si>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</si>
  <si>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</si>
  <si>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</si>
  <si>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</si>
  <si>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</si>
  <si>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</si>
  <si>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</si>
  <si>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</si>
  <si>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</si>
  <si>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</si>
  <si>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</si>
  <si>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</si>
  <si>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</si>
  <si>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</si>
  <si>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</si>
  <si>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</si>
  <si>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</si>
  <si>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</si>
  <si>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</si>
  <si>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</si>
  <si>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</si>
  <si>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</si>
  <si>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</si>
  <si>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</si>
  <si>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</si>
  <si>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</si>
  <si>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</si>
  <si>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</si>
  <si>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</si>
  <si>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</si>
  <si>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</si>
  <si>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</si>
  <si>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</si>
  <si>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</si>
  <si>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</si>
  <si>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</si>
  <si>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</si>
  <si>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</si>
  <si>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</si>
  <si>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</si>
  <si>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</si>
  <si>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</si>
  <si>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</si>
  <si>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</si>
  <si>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</si>
  <si>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</si>
  <si>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</si>
  <si>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</si>
  <si>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</si>
  <si>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</si>
  <si>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</si>
  <si>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</si>
  <si>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</si>
  <si>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</si>
  <si>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</si>
  <si>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</si>
  <si>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</si>
  <si>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</si>
  <si>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</si>
  <si>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</si>
  <si>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</si>
  <si>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</si>
  <si>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</si>
  <si>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</si>
  <si>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</si>
  <si>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</si>
  <si>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</si>
  <si>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</si>
  <si>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</si>
  <si>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</si>
  <si>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</si>
  <si>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</si>
  <si>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</si>
  <si>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</si>
  <si>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</si>
  <si>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</si>
  <si>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</si>
  <si>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</si>
  <si>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</si>
  <si>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</si>
  <si>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</si>
  <si>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</si>
  <si>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</si>
  <si>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</si>
  <si>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</si>
  <si>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</si>
  <si>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</si>
  <si>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</si>
  <si>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</si>
  <si>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</si>
  <si>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</si>
  <si>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</si>
  <si>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</si>
  <si>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</si>
  <si>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</si>
  <si>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</si>
  <si>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</si>
  <si>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</si>
  <si>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</si>
  <si>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</si>
  <si>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</si>
  <si>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</si>
  <si>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</si>
  <si>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</si>
  <si>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</si>
  <si>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</si>
  <si>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</si>
  <si>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</si>
  <si>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</si>
  <si>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</si>
  <si>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</si>
  <si>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</si>
  <si>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</si>
  <si>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</si>
  <si>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</si>
  <si>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</si>
  <si>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</si>
  <si>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</si>
  <si>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</si>
  <si>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</si>
  <si>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</si>
  <si>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</si>
  <si>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</si>
  <si>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</si>
  <si>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</si>
  <si>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</si>
  <si>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</si>
  <si>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</si>
  <si>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</si>
  <si>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</si>
  <si>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</si>
  <si>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</si>
  <si>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</si>
  <si>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</si>
  <si>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</si>
  <si>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</si>
  <si>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</si>
  <si>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</si>
  <si>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</si>
  <si>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</si>
  <si>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</si>
  <si>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</si>
  <si>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</si>
  <si>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</si>
  <si>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</si>
  <si>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</si>
  <si>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</si>
  <si>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</si>
  <si>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</si>
  <si>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</si>
  <si>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</si>
  <si>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</si>
  <si>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</si>
  <si>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</si>
  <si>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</si>
  <si>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</si>
  <si>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</si>
  <si>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</si>
  <si>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</si>
  <si>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</si>
  <si>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</si>
  <si>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</si>
  <si>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</si>
  <si>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</si>
  <si>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</si>
  <si>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</si>
  <si>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</si>
  <si>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</si>
  <si>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</si>
  <si>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</si>
  <si>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</si>
  <si>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</si>
  <si>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</si>
  <si>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</si>
  <si>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</si>
  <si>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</si>
  <si>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</si>
  <si>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</si>
  <si>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</si>
  <si>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</si>
  <si>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</si>
  <si>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</si>
  <si>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</si>
  <si>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</si>
  <si>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</si>
  <si>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</si>
  <si>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</si>
  <si>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</si>
  <si>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</si>
  <si>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</si>
  <si>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</si>
  <si>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</si>
  <si>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</si>
  <si>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</si>
  <si>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</si>
  <si>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</si>
  <si>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</si>
  <si>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</si>
  <si>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</si>
  <si>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</si>
  <si>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</si>
  <si>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</si>
  <si>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</si>
  <si>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</si>
  <si>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</si>
  <si>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</si>
  <si>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</si>
  <si>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</si>
  <si>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</si>
  <si>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</si>
  <si>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</si>
  <si>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</si>
  <si>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</si>
  <si>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</si>
  <si>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</si>
  <si>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</si>
  <si>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</si>
  <si>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</si>
  <si>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</si>
  <si>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</si>
  <si>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</si>
  <si>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</si>
  <si>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</si>
  <si>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</si>
  <si>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</si>
  <si>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</si>
  <si>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</si>
  <si>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</si>
  <si>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</si>
  <si>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</si>
  <si>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</si>
  <si>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</si>
  <si>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</si>
  <si>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</si>
  <si>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</si>
  <si>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</si>
  <si>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</si>
  <si>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</si>
  <si>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</si>
  <si>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</si>
  <si>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</si>
  <si>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</si>
  <si>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</si>
  <si>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</si>
  <si>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</si>
  <si>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</si>
  <si>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</si>
  <si>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</si>
  <si>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</si>
  <si>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</si>
  <si>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</si>
  <si>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</si>
  <si>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</si>
  <si>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</si>
  <si>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</si>
  <si>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</si>
  <si>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</si>
  <si>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</si>
  <si>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</si>
  <si>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</si>
  <si>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</si>
  <si>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</si>
  <si>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</si>
  <si>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</si>
  <si>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</si>
  <si>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</si>
  <si>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</si>
  <si>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</si>
  <si>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</si>
  <si>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</si>
  <si>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</si>
  <si>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</si>
  <si>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</si>
  <si>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</si>
  <si>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</si>
  <si>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</si>
  <si>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</si>
  <si>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</si>
  <si>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</si>
  <si>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</si>
  <si>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</si>
  <si>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</si>
  <si>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</si>
  <si>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</si>
  <si>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</si>
  <si>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</si>
  <si>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</si>
  <si>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</si>
  <si>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</si>
  <si>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</si>
  <si>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</si>
  <si>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</si>
  <si>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</si>
  <si>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</si>
  <si>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</si>
  <si>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</si>
  <si>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</si>
  <si>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</si>
  <si>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</si>
  <si>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</si>
  <si>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</si>
  <si>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</si>
  <si>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</si>
  <si>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</si>
  <si>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</si>
  <si>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</si>
  <si>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</si>
  <si>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</si>
  <si>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</si>
  <si>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</si>
  <si>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</si>
  <si>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</si>
  <si>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</si>
  <si>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</si>
  <si>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</si>
  <si>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</si>
  <si>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</si>
  <si>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</si>
  <si>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</si>
  <si>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</si>
  <si>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</si>
  <si>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</si>
  <si>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</si>
  <si>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</si>
  <si>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</si>
  <si>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</si>
  <si>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</si>
  <si>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</si>
  <si>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</si>
  <si>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</si>
  <si>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</si>
  <si>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</si>
  <si>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</si>
  <si>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</si>
  <si>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</si>
  <si>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</si>
  <si>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</si>
  <si>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</si>
  <si>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</si>
  <si>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</si>
  <si>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</si>
  <si>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</si>
  <si>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</si>
  <si>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</si>
  <si>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</si>
  <si>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</si>
  <si>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</si>
  <si>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</si>
  <si>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</si>
  <si>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</si>
  <si>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</si>
  <si>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</si>
  <si>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</si>
  <si>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</si>
  <si>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</si>
  <si>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</si>
  <si>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</si>
  <si>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</si>
  <si>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</si>
  <si>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</si>
  <si>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</si>
  <si>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</si>
  <si>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</si>
  <si>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</si>
  <si>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</si>
  <si>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</si>
  <si>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</si>
  <si>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</si>
  <si>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</si>
  <si>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</si>
  <si>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</si>
  <si>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</si>
  <si>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</si>
  <si>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</si>
  <si>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</si>
  <si>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</si>
  <si>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</si>
  <si>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</si>
  <si>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</si>
  <si>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</si>
  <si>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</si>
  <si>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</si>
  <si>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</si>
  <si>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</si>
  <si>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</si>
  <si>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</si>
  <si>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</si>
  <si>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</si>
  <si>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</si>
  <si>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</si>
  <si>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</si>
  <si>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</si>
  <si>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</si>
  <si>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</si>
  <si>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</si>
  <si>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</si>
  <si>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</si>
  <si>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</si>
  <si>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</si>
  <si>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</si>
  <si>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</si>
  <si>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</si>
  <si>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</si>
  <si>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</si>
  <si>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</si>
  <si>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</si>
  <si>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</si>
  <si>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</si>
  <si>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</si>
  <si>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</si>
  <si>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</si>
  <si>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</si>
  <si>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</si>
  <si>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</si>
  <si>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</si>
  <si>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</si>
  <si>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</si>
  <si>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</si>
  <si>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</si>
  <si>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</si>
  <si>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</si>
  <si>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</si>
  <si>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</si>
  <si>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</si>
  <si>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</si>
  <si>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</si>
  <si>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</si>
  <si>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</si>
  <si>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</si>
  <si>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</si>
  <si>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</si>
  <si>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</si>
  <si>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</si>
  <si>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</si>
  <si>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</si>
  <si>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</si>
  <si>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</si>
  <si>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</si>
  <si>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</si>
  <si>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</si>
  <si>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</si>
  <si>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</si>
  <si>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</si>
  <si>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</si>
  <si>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</si>
  <si>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</si>
  <si>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</si>
  <si>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</si>
  <si>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</si>
  <si>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</si>
  <si>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</si>
  <si>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</si>
  <si>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</si>
  <si>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</si>
  <si>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</si>
  <si>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</si>
  <si>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</si>
  <si>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</si>
  <si>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</si>
  <si>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</si>
  <si>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</si>
  <si>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</si>
  <si>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</si>
  <si>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</si>
  <si>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</si>
  <si>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</si>
  <si>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</si>
  <si>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</si>
  <si>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</si>
  <si>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</si>
  <si>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</si>
  <si>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</si>
  <si>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</si>
  <si>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</si>
  <si>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</si>
  <si>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</si>
  <si>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</si>
  <si>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</si>
  <si>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</si>
  <si>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</si>
  <si>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</si>
  <si>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</si>
  <si>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</si>
  <si>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</si>
  <si>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</si>
  <si>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</si>
  <si>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</si>
  <si>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</si>
  <si>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</si>
  <si>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</si>
  <si>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</si>
  <si>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</si>
  <si>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</si>
  <si>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</si>
  <si>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</si>
  <si>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</si>
  <si>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</si>
  <si>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</si>
  <si>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</si>
  <si>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</si>
  <si>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</si>
  <si>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</si>
  <si>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</si>
  <si>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</si>
  <si>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</si>
  <si>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</si>
  <si>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</si>
  <si>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</si>
  <si>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</si>
  <si>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</si>
  <si>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</si>
  <si>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</si>
  <si>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</si>
  <si>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</si>
  <si>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</si>
  <si>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</si>
  <si>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</si>
  <si>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</si>
  <si>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</si>
  <si>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</si>
  <si>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</si>
  <si>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</si>
  <si>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</si>
  <si>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</si>
  <si>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</si>
  <si>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</si>
  <si>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</si>
  <si>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</si>
  <si>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</si>
  <si>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</si>
  <si>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</si>
  <si>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</si>
  <si>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</si>
  <si>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</si>
  <si>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</si>
  <si>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</si>
  <si>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</si>
  <si>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</si>
  <si>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</si>
  <si>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</si>
  <si>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</si>
  <si>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</si>
  <si>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</si>
  <si>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</si>
  <si>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</si>
  <si>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</si>
  <si>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</si>
  <si>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</si>
  <si>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</si>
  <si>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</si>
  <si>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</si>
  <si>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</si>
  <si>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</si>
  <si>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</si>
  <si>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</si>
  <si>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</si>
  <si>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</si>
  <si>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</si>
  <si>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</si>
  <si>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</si>
  <si>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</si>
  <si>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</si>
  <si>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</si>
  <si>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</si>
  <si>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</si>
  <si>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</si>
  <si>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</si>
  <si>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</si>
  <si>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</si>
  <si>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</si>
  <si>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</si>
  <si>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</si>
  <si>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</si>
  <si>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</si>
  <si>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</si>
  <si>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</si>
  <si>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</si>
  <si>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</si>
  <si>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</si>
  <si>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</si>
  <si>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</si>
  <si>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</si>
  <si>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</si>
  <si>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</si>
  <si>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</si>
  <si>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</si>
  <si>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</si>
  <si>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</si>
  <si>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</si>
  <si>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</si>
  <si>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</si>
  <si>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</si>
  <si>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</si>
  <si>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</si>
  <si>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</si>
  <si>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</si>
  <si>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</si>
  <si>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</si>
  <si>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</si>
  <si>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</si>
  <si>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</si>
  <si>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</si>
  <si>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</si>
  <si>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</si>
  <si>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</si>
  <si>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</si>
  <si>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</si>
  <si>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</si>
  <si>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</si>
  <si>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</si>
  <si>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</si>
  <si>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</si>
  <si>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</si>
  <si>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</si>
  <si>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</si>
  <si>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</si>
  <si>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</si>
  <si>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</si>
  <si>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</si>
  <si>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</si>
  <si>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</si>
  <si>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</si>
  <si>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</si>
  <si>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</si>
  <si>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</si>
  <si>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</si>
  <si>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</si>
  <si>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</si>
  <si>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</si>
  <si>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</si>
  <si>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</si>
  <si>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</si>
  <si>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</si>
  <si>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</si>
  <si>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</si>
  <si>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</si>
  <si>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</si>
  <si>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</si>
  <si>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</si>
  <si>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</si>
  <si>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</si>
  <si>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</si>
  <si>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</si>
  <si>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</si>
  <si>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</si>
  <si>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</si>
  <si>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</si>
  <si>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</si>
  <si>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</si>
  <si>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</si>
  <si>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</si>
  <si>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</si>
  <si>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</si>
  <si>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</si>
  <si>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</si>
  <si>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</si>
  <si>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</si>
  <si>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</si>
  <si>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</si>
  <si>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</si>
  <si>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</si>
  <si>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</si>
  <si>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</si>
  <si>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</si>
  <si>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</si>
  <si>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</si>
  <si>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</si>
  <si>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</si>
  <si>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</si>
  <si>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</si>
  <si>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</si>
  <si>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</si>
  <si>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</si>
  <si>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</si>
  <si>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</si>
  <si>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</si>
  <si>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</si>
  <si>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</si>
  <si>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</si>
  <si>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</si>
  <si>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</si>
  <si>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</si>
  <si>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</si>
  <si>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</si>
  <si>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</si>
  <si>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</si>
  <si>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</si>
  <si>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</si>
  <si>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</si>
  <si>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</si>
  <si>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</si>
  <si>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</si>
  <si>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</si>
  <si>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</si>
  <si>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</si>
  <si>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</si>
  <si>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</si>
  <si>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</si>
  <si>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</si>
  <si>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</si>
  <si>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</si>
  <si>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</si>
  <si>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</si>
  <si>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</si>
  <si>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</si>
  <si>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</si>
  <si>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</si>
  <si>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</si>
  <si>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</si>
  <si>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</si>
  <si>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</si>
  <si>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</si>
  <si>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</si>
  <si>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</si>
  <si>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</si>
  <si>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</si>
  <si>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</si>
  <si>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</si>
  <si>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</si>
  <si>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</si>
  <si>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</si>
  <si>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</si>
  <si>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</si>
  <si>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</si>
  <si>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</si>
  <si>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</si>
  <si>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</si>
  <si>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</si>
  <si>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</si>
  <si>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</si>
  <si>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</si>
  <si>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</si>
  <si>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</si>
  <si>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</si>
  <si>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</si>
  <si>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</si>
  <si>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</si>
  <si>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</si>
  <si>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</si>
  <si>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</si>
  <si>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</si>
  <si>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</si>
  <si>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</si>
  <si>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</si>
  <si>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</si>
  <si>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</si>
  <si>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</si>
  <si>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</si>
  <si>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</si>
  <si>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</si>
  <si>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</si>
  <si>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</si>
  <si>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</si>
  <si>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</si>
  <si>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</si>
  <si>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</si>
  <si>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</si>
  <si>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</si>
  <si>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</si>
  <si>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</si>
  <si>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</si>
  <si>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</si>
  <si>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</si>
  <si>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</si>
  <si>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</si>
  <si>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</si>
  <si>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</si>
  <si>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</si>
  <si>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</si>
  <si>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</si>
  <si>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</si>
  <si>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</si>
  <si>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</si>
  <si>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</si>
  <si>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</si>
  <si>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</si>
  <si>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</si>
  <si>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</si>
  <si>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</si>
  <si>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</si>
  <si>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</si>
  <si>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</si>
  <si>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</si>
  <si>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</si>
  <si>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</si>
  <si>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</si>
  <si>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</si>
  <si>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</si>
  <si>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</si>
  <si>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</si>
  <si>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</si>
  <si>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</si>
  <si>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</si>
  <si>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</si>
  <si>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</si>
  <si>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</si>
  <si>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</si>
  <si>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</si>
  <si>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</si>
  <si>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</si>
  <si>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</si>
  <si>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</si>
  <si>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</si>
  <si>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</si>
  <si>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</si>
  <si>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</si>
  <si>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</si>
  <si>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</si>
  <si>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</si>
  <si>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</si>
  <si>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</si>
  <si>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</si>
  <si>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</si>
  <si>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</si>
  <si>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</si>
  <si>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</si>
  <si>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</si>
  <si>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</si>
  <si>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</si>
  <si>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</si>
  <si>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</si>
  <si>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</si>
  <si>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</si>
  <si>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</si>
  <si>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</si>
  <si>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</si>
  <si>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</si>
  <si>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</si>
  <si>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</si>
  <si>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</si>
  <si>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</si>
  <si>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</si>
  <si>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</si>
  <si>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</si>
  <si>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</si>
  <si>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</si>
  <si>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</si>
  <si>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</si>
  <si>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</si>
  <si>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</si>
  <si>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</si>
  <si>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</si>
  <si>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</si>
  <si>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</si>
  <si>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</si>
  <si>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</si>
  <si>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</si>
  <si>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</si>
  <si>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</si>
  <si>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</si>
  <si>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</si>
  <si>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</si>
  <si>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</si>
  <si>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</si>
  <si>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</si>
  <si>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</si>
  <si>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</si>
  <si>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</si>
  <si>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</si>
  <si>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</si>
  <si>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</si>
  <si>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</si>
  <si>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</si>
  <si>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</si>
  <si>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</si>
  <si>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</si>
  <si>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</si>
  <si>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</si>
  <si>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</si>
  <si>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</si>
  <si>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</si>
  <si>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</si>
  <si>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</si>
  <si>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</si>
  <si>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</si>
  <si>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</si>
  <si>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</si>
  <si>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</si>
  <si>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</si>
  <si>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</si>
  <si>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</si>
  <si>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</si>
  <si>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</si>
  <si>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</si>
  <si>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</si>
  <si>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</si>
  <si>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</si>
  <si>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</si>
  <si>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</si>
  <si>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</si>
  <si>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</si>
  <si>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</si>
  <si>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</si>
  <si>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</si>
  <si>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</si>
  <si>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</si>
  <si>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</si>
  <si>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</si>
  <si>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</si>
  <si>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</si>
  <si>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</si>
  <si>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</si>
  <si>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</si>
  <si>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</si>
  <si>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</si>
  <si>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</si>
  <si>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</si>
  <si>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</si>
  <si>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</si>
  <si>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</si>
  <si>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</si>
  <si>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</si>
  <si>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</si>
  <si>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</si>
  <si>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</si>
  <si>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</si>
  <si>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</si>
  <si>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</si>
  <si>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</si>
  <si>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</si>
  <si>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</si>
  <si>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</si>
  <si>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</si>
  <si>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</si>
  <si>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</si>
  <si>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</si>
  <si>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</si>
  <si>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</si>
  <si>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</si>
  <si>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</si>
  <si>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</si>
  <si>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</si>
  <si>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</si>
  <si>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</si>
  <si>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</si>
  <si>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</si>
  <si>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</si>
  <si>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</si>
  <si>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</si>
  <si>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</si>
  <si>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</si>
  <si>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</si>
  <si>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</si>
  <si>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</si>
  <si>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</si>
  <si>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</si>
  <si>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</si>
  <si>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</si>
  <si>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</si>
  <si>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</si>
  <si>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</si>
  <si>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</si>
  <si>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</si>
  <si>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</si>
  <si>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</si>
  <si>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</si>
  <si>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</si>
  <si>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</si>
  <si>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</si>
  <si>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</si>
  <si>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</si>
  <si>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</si>
  <si>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</si>
  <si>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</si>
  <si>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</si>
  <si>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</si>
  <si>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</si>
  <si>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</si>
  <si>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</si>
  <si>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</si>
  <si>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</si>
  <si>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</si>
  <si>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</si>
  <si>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</si>
  <si>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</si>
  <si>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</si>
  <si>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</si>
  <si>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</si>
  <si>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</si>
  <si>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</si>
  <si>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</si>
  <si>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</si>
  <si>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</si>
  <si>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</si>
  <si>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</si>
  <si>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</si>
  <si>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</si>
  <si>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</si>
  <si>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</si>
  <si>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</si>
  <si>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</si>
  <si>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</si>
  <si>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</si>
  <si>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</si>
  <si>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</si>
  <si>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</si>
  <si>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</si>
  <si>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</si>
  <si>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</si>
  <si>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</si>
  <si>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</si>
  <si>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</si>
  <si>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</si>
  <si>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</si>
  <si>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</si>
  <si>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</si>
  <si>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</si>
  <si>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</si>
  <si>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</si>
  <si>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</si>
  <si>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</si>
  <si>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</si>
  <si>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</si>
  <si>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</si>
  <si>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</si>
  <si>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</si>
  <si>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</si>
  <si>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</si>
  <si>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</si>
  <si>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</si>
  <si>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</si>
  <si>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</si>
  <si>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</si>
  <si>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</si>
  <si>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</si>
  <si>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</si>
  <si>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</si>
  <si>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</si>
  <si>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</si>
  <si>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</si>
  <si>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</si>
  <si>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</si>
  <si>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</si>
  <si>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</si>
  <si>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</si>
  <si>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</si>
  <si>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</si>
  <si>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</si>
  <si>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</si>
  <si>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</si>
  <si>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</si>
  <si>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</si>
  <si>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</si>
  <si>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</si>
  <si>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</si>
  <si>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</si>
  <si>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</si>
  <si>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</si>
  <si>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</si>
  <si>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</si>
  <si>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</si>
  <si>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</si>
  <si>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</si>
  <si>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</si>
  <si>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</si>
  <si>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</si>
  <si>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</si>
  <si>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</si>
  <si>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</si>
  <si>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</si>
  <si>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</si>
  <si>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</si>
  <si>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</si>
  <si>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</si>
  <si>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</si>
  <si>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</si>
  <si>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</si>
  <si>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</si>
  <si>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</si>
  <si>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</si>
  <si>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</si>
  <si>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</si>
  <si>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</si>
  <si>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</si>
  <si>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</si>
  <si>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</si>
  <si>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</si>
  <si>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</si>
  <si>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</si>
  <si>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</si>
  <si>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</si>
  <si>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</si>
  <si>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</si>
  <si>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</si>
  <si>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</si>
  <si>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</si>
  <si>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</si>
  <si>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</si>
  <si>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</si>
  <si>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</si>
  <si>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</si>
  <si>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</si>
  <si>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</si>
  <si>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</si>
  <si>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</si>
  <si>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</si>
  <si>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</si>
  <si>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</si>
  <si>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</si>
  <si>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</si>
  <si>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</si>
  <si>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</si>
  <si>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</si>
  <si>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</si>
  <si>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</si>
  <si>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</si>
  <si>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</si>
  <si>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</si>
  <si>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</si>
  <si>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</si>
  <si>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</si>
  <si>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</si>
  <si>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</si>
  <si>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</si>
  <si>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</si>
  <si>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</si>
  <si>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</si>
  <si>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</si>
  <si>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</si>
  <si>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</si>
  <si>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</si>
  <si>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</si>
  <si>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</si>
  <si>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</si>
  <si>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</si>
  <si>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</si>
  <si>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</si>
  <si>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</si>
  <si>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</si>
  <si>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</si>
  <si>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</si>
  <si>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</si>
  <si>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</si>
  <si>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</si>
  <si>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</si>
  <si>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</si>
  <si>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</si>
  <si>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</si>
  <si>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</si>
  <si>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</si>
  <si>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</si>
  <si>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</si>
  <si>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</si>
  <si>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</si>
  <si>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</si>
  <si>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</si>
  <si>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</si>
  <si>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</si>
  <si>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</si>
  <si>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</si>
  <si>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</si>
  <si>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</si>
  <si>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</si>
  <si>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</si>
  <si>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</si>
  <si>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</si>
  <si>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</si>
  <si>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</si>
  <si>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</si>
  <si>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</si>
  <si>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</si>
  <si>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</si>
  <si>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</si>
  <si>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</si>
  <si>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</si>
  <si>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</si>
  <si>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</si>
  <si>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</si>
  <si>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</si>
  <si>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</si>
  <si>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</si>
  <si>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</si>
  <si>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</si>
  <si>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</si>
  <si>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</si>
  <si>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</si>
  <si>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</si>
  <si>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</si>
  <si>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</si>
  <si>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</si>
  <si>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</si>
  <si>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</si>
  <si>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</si>
  <si>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</si>
  <si>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</si>
  <si>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</si>
  <si>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</si>
  <si>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</si>
  <si>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</si>
  <si>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</si>
  <si>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</si>
  <si>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</si>
  <si>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</si>
  <si>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</si>
  <si>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</si>
  <si>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</si>
  <si>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</si>
  <si>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</si>
  <si>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</si>
  <si>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</si>
  <si>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</si>
  <si>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</si>
  <si>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</si>
  <si>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</si>
  <si>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</si>
  <si>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</si>
  <si>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</si>
  <si>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</si>
  <si>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</si>
  <si>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</si>
  <si>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</si>
  <si>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</si>
  <si>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</si>
  <si>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</si>
  <si>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</si>
  <si>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</si>
  <si>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</si>
  <si>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</si>
  <si>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</si>
  <si>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</si>
  <si>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</si>
  <si>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</si>
  <si>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</si>
  <si>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</si>
  <si>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</si>
  <si>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</si>
  <si>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</si>
  <si>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</si>
  <si>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</si>
  <si>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</si>
  <si>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</si>
  <si>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</si>
  <si>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</si>
  <si>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</si>
  <si>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</si>
  <si>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</si>
  <si>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</si>
  <si>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</si>
  <si>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</si>
  <si>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</si>
  <si>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</si>
  <si>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</si>
  <si>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</si>
  <si>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</si>
  <si>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</si>
  <si>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</si>
  <si>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</si>
  <si>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</si>
  <si>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</si>
  <si>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</si>
  <si>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</si>
  <si>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</si>
  <si>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</si>
  <si>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</si>
  <si>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</si>
  <si>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</si>
  <si>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</si>
  <si>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</si>
  <si>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</si>
  <si>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</si>
  <si>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</si>
  <si>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</si>
  <si>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</si>
  <si>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</si>
  <si>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</si>
  <si>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</si>
  <si>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</si>
  <si>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</si>
  <si>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</si>
  <si>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</si>
  <si>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</si>
  <si>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</si>
  <si>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</si>
  <si>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</si>
  <si>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</si>
  <si>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</si>
  <si>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</si>
  <si>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</si>
  <si>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</si>
  <si>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</si>
  <si>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</si>
  <si>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</si>
  <si>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</si>
  <si>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</si>
  <si>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</si>
  <si>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</si>
  <si>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</si>
  <si>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</si>
  <si>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</si>
  <si>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</si>
  <si>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</si>
  <si>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</si>
  <si>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</si>
  <si>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</si>
  <si>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</si>
  <si>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</si>
  <si>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</si>
  <si>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</si>
  <si>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</si>
  <si>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</si>
  <si>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</si>
  <si>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</si>
  <si>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</si>
  <si>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</si>
  <si>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</si>
  <si>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</si>
  <si>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</si>
  <si>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</si>
  <si>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</si>
  <si>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</si>
  <si>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</si>
  <si>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</si>
  <si>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</si>
  <si>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</si>
  <si>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</si>
  <si>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</si>
  <si>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</si>
  <si>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</si>
  <si>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</si>
  <si>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</si>
  <si>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</si>
  <si>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</si>
  <si>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</si>
  <si>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</si>
  <si>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</si>
  <si>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</si>
  <si>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</si>
  <si>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</si>
  <si>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</si>
  <si>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</si>
  <si>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</si>
  <si>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</si>
  <si>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</si>
  <si>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</si>
  <si>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</si>
  <si>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</si>
  <si>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</si>
  <si>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</si>
  <si>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</si>
  <si>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</si>
  <si>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</si>
  <si>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</si>
  <si>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</si>
  <si>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</si>
  <si>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</si>
  <si>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</si>
  <si>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</si>
  <si>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</si>
  <si>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</si>
  <si>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</si>
  <si>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</si>
  <si>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</si>
  <si>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</si>
  <si>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</si>
  <si>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</si>
  <si>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</si>
  <si>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</si>
  <si>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</si>
  <si>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</si>
  <si>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</si>
  <si>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</si>
  <si>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</si>
  <si>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</si>
  <si>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</si>
  <si>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</si>
  <si>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</si>
  <si>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</si>
  <si>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</si>
  <si>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</si>
  <si>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</si>
  <si>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</si>
  <si>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</si>
  <si>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</si>
  <si>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</si>
  <si>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</si>
  <si>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</si>
  <si>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</si>
  <si>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</si>
  <si>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</si>
  <si>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</si>
  <si>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</si>
  <si>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</si>
  <si>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</si>
  <si>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</si>
  <si>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</si>
  <si>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</si>
  <si>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</si>
  <si>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</si>
  <si>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</si>
  <si>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</si>
  <si>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</si>
  <si>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</si>
  <si>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</si>
  <si>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</si>
  <si>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</si>
  <si>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</si>
  <si>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</si>
  <si>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</si>
  <si>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</si>
  <si>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</si>
  <si>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</si>
  <si>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</si>
  <si>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</si>
  <si>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</si>
  <si>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</si>
  <si>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</si>
  <si>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</si>
  <si>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</si>
  <si>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</si>
  <si>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</si>
  <si>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</si>
  <si>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</si>
  <si>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</si>
  <si>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</si>
  <si>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</si>
  <si>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</si>
  <si>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</si>
  <si>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</si>
  <si>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</si>
  <si>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</si>
  <si>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</si>
  <si>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</si>
  <si>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</si>
  <si>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</si>
  <si>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</si>
  <si>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</si>
  <si>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</si>
  <si>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</si>
  <si>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</si>
  <si>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</si>
  <si>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</si>
  <si>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</si>
  <si>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</si>
  <si>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</si>
  <si>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</si>
  <si>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</si>
  <si>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</si>
  <si>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</si>
  <si>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</si>
  <si>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</si>
  <si>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</si>
  <si>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</si>
  <si>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</si>
  <si>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</si>
  <si>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</si>
  <si>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</si>
  <si>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</si>
  <si>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</si>
  <si>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</si>
  <si>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</si>
  <si>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</si>
  <si>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</si>
  <si>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</si>
  <si>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</si>
  <si>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</si>
  <si>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</si>
  <si>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</si>
  <si>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</si>
  <si>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</si>
  <si>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</si>
  <si>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</si>
  <si>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</si>
  <si>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</si>
  <si>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</si>
  <si>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</si>
  <si>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</si>
  <si>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</si>
  <si>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</si>
  <si>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</si>
  <si>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</si>
  <si>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</si>
  <si>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</si>
  <si>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</si>
  <si>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</si>
  <si>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</si>
  <si>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</si>
  <si>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</si>
  <si>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</si>
  <si>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</si>
  <si>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</si>
  <si>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</si>
  <si>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</si>
  <si>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</si>
  <si>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</si>
  <si>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</si>
  <si>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</si>
  <si>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</si>
  <si>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</si>
  <si>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</si>
  <si>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</si>
  <si>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</si>
  <si>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</si>
  <si>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</si>
  <si>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</si>
  <si>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</si>
  <si>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</si>
  <si>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</si>
  <si>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</si>
  <si>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</si>
  <si>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</si>
  <si>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</si>
  <si>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</si>
  <si>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</si>
  <si>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</si>
  <si>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</si>
  <si>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</si>
  <si>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</si>
  <si>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</si>
  <si>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</si>
  <si>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</si>
  <si>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</si>
  <si>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</si>
  <si>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</si>
  <si>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</si>
  <si>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</si>
  <si>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</si>
  <si>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</si>
  <si>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</si>
  <si>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</si>
  <si>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</si>
  <si>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</si>
  <si>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</si>
  <si>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</si>
  <si>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</si>
  <si>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</si>
  <si>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</si>
  <si>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</si>
  <si>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</si>
  <si>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</si>
  <si>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</si>
  <si>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</si>
  <si>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</si>
  <si>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</si>
  <si>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</si>
  <si>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</si>
  <si>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</si>
  <si>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</si>
  <si>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</si>
  <si>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</si>
  <si>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</si>
  <si>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</si>
  <si>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</si>
  <si>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</si>
  <si>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</si>
  <si>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</si>
  <si>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</si>
  <si>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</si>
  <si>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</si>
  <si>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</si>
  <si>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</si>
  <si>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</si>
  <si>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</si>
  <si>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</si>
  <si>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</si>
  <si>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</si>
  <si>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</si>
  <si>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</si>
  <si>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</si>
  <si>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</si>
  <si>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</si>
  <si>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</si>
  <si>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</si>
  <si>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</si>
  <si>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</si>
  <si>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</si>
  <si>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</si>
  <si>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</si>
  <si>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</si>
  <si>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</si>
  <si>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</si>
  <si>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</si>
  <si>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</si>
  <si>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</si>
  <si>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</si>
  <si>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</si>
  <si>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</si>
  <si>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</si>
  <si>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</si>
  <si>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</si>
  <si>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</si>
  <si>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</si>
  <si>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</si>
  <si>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</si>
  <si>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</si>
  <si>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</si>
  <si>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</si>
  <si>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</si>
  <si>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</si>
  <si>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</si>
  <si>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</si>
  <si>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</si>
  <si>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</si>
  <si>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</si>
  <si>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</si>
  <si>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</si>
  <si>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</si>
  <si>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</si>
  <si>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</si>
  <si>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</si>
  <si>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</si>
  <si>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</si>
  <si>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</si>
  <si>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</si>
  <si>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</si>
  <si>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</si>
  <si>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</si>
  <si>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</si>
  <si>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</si>
  <si>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</si>
  <si>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</si>
  <si>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</si>
  <si>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</si>
  <si>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</si>
  <si>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</si>
  <si>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</si>
  <si>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</si>
  <si>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</si>
  <si>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</si>
  <si>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</si>
  <si>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</si>
  <si>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</si>
  <si>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</si>
  <si>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</si>
  <si>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</si>
  <si>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</si>
  <si>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</si>
  <si>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</si>
  <si>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</si>
  <si>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</si>
  <si>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</si>
  <si>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</si>
  <si>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</si>
  <si>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</si>
  <si>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</si>
  <si>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</si>
  <si>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</si>
  <si>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</si>
  <si>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</si>
  <si>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</si>
  <si>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</si>
  <si>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</si>
  <si>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</si>
  <si>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</si>
  <si>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</si>
  <si>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</si>
  <si>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</si>
  <si>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</si>
  <si>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</si>
  <si>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</si>
  <si>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</si>
  <si>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</si>
  <si>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</si>
  <si>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</si>
  <si>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</si>
  <si>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</si>
  <si>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</si>
  <si>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</si>
  <si>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</si>
  <si>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</si>
  <si>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</si>
  <si>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</si>
  <si>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</si>
  <si>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</si>
  <si>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</si>
  <si>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</si>
  <si>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</si>
  <si>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</si>
  <si>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</si>
  <si>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</si>
  <si>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</si>
  <si>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</si>
  <si>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</si>
  <si>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</si>
  <si>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</si>
  <si>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</si>
  <si>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</si>
  <si>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</si>
  <si>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</si>
  <si>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</si>
  <si>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</si>
  <si>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</si>
  <si>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</si>
  <si>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</si>
  <si>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</si>
  <si>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</si>
  <si>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</si>
  <si>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</si>
  <si>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</si>
  <si>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</si>
  <si>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</si>
  <si>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</si>
  <si>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</si>
  <si>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</si>
  <si>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</si>
  <si>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</si>
  <si>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</si>
  <si>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</si>
  <si>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</si>
  <si>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</si>
  <si>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</si>
  <si>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</si>
  <si>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</si>
  <si>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</si>
  <si>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</si>
  <si>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</si>
  <si>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</si>
  <si>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</si>
  <si>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</si>
  <si>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</si>
  <si>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</si>
  <si>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</si>
  <si>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</si>
  <si>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</si>
  <si>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</si>
  <si>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</si>
  <si>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</si>
  <si>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</si>
  <si>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</si>
  <si>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</si>
  <si>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</si>
  <si>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</si>
  <si>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</si>
  <si>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</si>
  <si>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</si>
  <si>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</si>
  <si>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</si>
  <si>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</si>
  <si>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</si>
  <si>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</si>
  <si>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</si>
  <si>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</si>
  <si>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</si>
  <si>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</si>
  <si>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</si>
  <si>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</si>
  <si>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</si>
  <si>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</si>
  <si>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</si>
  <si>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</si>
  <si>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</si>
  <si>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</si>
  <si>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</si>
  <si>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</si>
  <si>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</si>
  <si>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</si>
  <si>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</si>
  <si>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</si>
  <si>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</si>
  <si>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</si>
  <si>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</si>
  <si>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</si>
  <si>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</si>
  <si>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</si>
  <si>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</si>
  <si>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</si>
  <si>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</si>
  <si>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</si>
  <si>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</si>
  <si>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</si>
  <si>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</si>
  <si>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</si>
  <si>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</si>
  <si>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</si>
  <si>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</si>
  <si>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</si>
  <si>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</si>
  <si>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</si>
  <si>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</si>
  <si>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</si>
  <si>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</si>
  <si>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</si>
  <si>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</si>
  <si>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</si>
  <si>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</si>
  <si>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</si>
  <si>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</si>
  <si>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</si>
  <si>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</si>
  <si>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</si>
  <si>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</si>
  <si>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</si>
  <si>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</si>
  <si>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</si>
  <si>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</si>
  <si>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</si>
  <si>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</si>
  <si>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</si>
  <si>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</si>
  <si>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</si>
  <si>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</si>
  <si>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</si>
  <si>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</si>
  <si>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</si>
  <si>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</si>
  <si>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</si>
  <si>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</si>
  <si>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</si>
  <si>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</si>
  <si>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</si>
  <si>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</si>
  <si>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</si>
  <si>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</si>
  <si>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</si>
  <si>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</si>
  <si>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</si>
  <si>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</si>
  <si>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</si>
  <si>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</si>
  <si>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</si>
  <si>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</si>
  <si>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</si>
  <si>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</si>
  <si>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</si>
  <si>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</si>
  <si>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</si>
  <si>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</si>
  <si>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</si>
  <si>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</si>
  <si>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</si>
  <si>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</si>
  <si>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</si>
  <si>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</si>
  <si>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</si>
  <si>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</si>
  <si>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</si>
  <si>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</si>
  <si>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</si>
  <si>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</si>
  <si>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</si>
  <si>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</si>
  <si>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</si>
  <si>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</si>
  <si>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</si>
  <si>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</si>
  <si>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</si>
  <si>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</si>
  <si>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</si>
  <si>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</si>
  <si>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</si>
  <si>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</si>
  <si>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</si>
  <si>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</si>
  <si>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</si>
  <si>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</si>
  <si>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</si>
  <si>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</si>
  <si>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</si>
  <si>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</si>
  <si>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</si>
  <si>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</si>
  <si>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</si>
  <si>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</si>
  <si>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</si>
  <si>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</si>
  <si>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</si>
  <si>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</si>
  <si>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</si>
  <si>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</si>
  <si>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</si>
  <si>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</si>
  <si>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</si>
  <si>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</si>
  <si>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</si>
  <si>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</si>
  <si>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</si>
  <si>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</si>
  <si>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</si>
  <si>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</si>
  <si>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</si>
  <si>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</si>
  <si>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</si>
  <si>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</si>
  <si>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</si>
  <si>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</si>
  <si>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</si>
  <si>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</si>
  <si>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</si>
  <si>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</si>
  <si>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</si>
  <si>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</si>
  <si>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</si>
  <si>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</si>
  <si>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</si>
  <si>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</si>
  <si>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</si>
  <si>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</si>
  <si>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</si>
  <si>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</si>
  <si>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</si>
  <si>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</si>
  <si>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</si>
  <si>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</si>
  <si>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</si>
  <si>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</si>
  <si>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</si>
  <si>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</si>
  <si>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</si>
  <si>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</si>
  <si>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</si>
  <si>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</si>
  <si>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</si>
  <si>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</si>
  <si>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</si>
  <si>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</si>
  <si>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</si>
  <si>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</si>
  <si>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</si>
  <si>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</si>
  <si>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</si>
  <si>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</si>
  <si>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</si>
  <si>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</si>
  <si>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</si>
  <si>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</si>
  <si>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</si>
  <si>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</si>
  <si>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</si>
  <si>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</si>
  <si>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</si>
  <si>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</si>
  <si>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</si>
  <si>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</si>
  <si>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</si>
  <si>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</si>
  <si>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</si>
  <si>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</si>
  <si>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</si>
  <si>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</si>
  <si>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</si>
  <si>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</si>
  <si>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</si>
  <si>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</si>
  <si>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</si>
  <si>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</si>
  <si>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</si>
  <si>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</si>
  <si>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</si>
  <si>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</si>
  <si>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</si>
  <si>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</si>
  <si>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</si>
  <si>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</si>
  <si>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</si>
  <si>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</si>
  <si>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</si>
  <si>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</si>
  <si>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</si>
  <si>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</si>
  <si>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</si>
  <si>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</si>
  <si>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</si>
  <si>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</si>
  <si>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</si>
  <si>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</si>
  <si>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</si>
  <si>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</si>
  <si>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</si>
  <si>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</si>
  <si>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</si>
  <si>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</si>
  <si>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</si>
  <si>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</si>
  <si>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</si>
  <si>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</si>
  <si>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</si>
  <si>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</si>
  <si>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</si>
  <si>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</si>
  <si>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</si>
  <si>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</si>
  <si>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</si>
  <si>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</si>
  <si>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</si>
  <si>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</si>
  <si>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</si>
  <si>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</si>
  <si>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</si>
  <si>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</si>
  <si>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</si>
  <si>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</si>
  <si>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</si>
  <si>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</si>
  <si>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</si>
  <si>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</si>
  <si>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</si>
  <si>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</si>
  <si>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</si>
  <si>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</si>
  <si>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</si>
  <si>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</si>
  <si>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</si>
  <si>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</si>
  <si>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</si>
  <si>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</si>
  <si>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</si>
  <si>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</si>
  <si>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</si>
  <si>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</si>
  <si>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</si>
  <si>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</si>
  <si>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</si>
  <si>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</si>
  <si>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</si>
  <si>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</si>
  <si>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</si>
  <si>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</si>
  <si>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</si>
  <si>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</si>
  <si>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</si>
  <si>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</si>
  <si>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</si>
  <si>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</si>
  <si>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</si>
  <si>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</si>
  <si>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</si>
  <si>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</si>
  <si>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</si>
  <si>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</si>
  <si>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</si>
  <si>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</si>
  <si>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</si>
  <si>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</si>
  <si>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</si>
  <si>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</si>
  <si>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</si>
  <si>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</si>
  <si>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</si>
  <si>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</si>
  <si>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</si>
  <si>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</si>
  <si>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</si>
  <si>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</si>
  <si>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</si>
  <si>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</si>
  <si>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</si>
  <si>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</si>
  <si>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</si>
  <si>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</si>
  <si>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</si>
  <si>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</si>
  <si>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</si>
  <si>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</si>
  <si>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</si>
  <si>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</si>
  <si>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</si>
  <si>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</si>
  <si>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</si>
  <si>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</si>
  <si>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</si>
  <si>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</si>
  <si>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</si>
  <si>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</si>
  <si>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</si>
  <si>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</si>
  <si>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</si>
  <si>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</si>
  <si>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</si>
  <si>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</si>
  <si>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</si>
  <si>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</si>
  <si>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</si>
  <si>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</si>
  <si>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</si>
  <si>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</si>
  <si>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</si>
  <si>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</si>
  <si>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</si>
  <si>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</si>
  <si>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</si>
  <si>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</si>
  <si>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</si>
  <si>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</si>
  <si>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</si>
  <si>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</si>
  <si>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</si>
  <si>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</si>
  <si>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</si>
  <si>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</si>
  <si>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</si>
  <si>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</si>
  <si>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</si>
  <si>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</si>
  <si>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</si>
  <si>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</si>
  <si>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</si>
  <si>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</si>
  <si>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</si>
  <si>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</si>
  <si>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</si>
  <si>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</si>
  <si>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</si>
  <si>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</si>
  <si>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</si>
  <si>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</si>
  <si>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</si>
  <si>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</si>
  <si>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</si>
  <si>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</si>
  <si>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</si>
  <si>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</si>
  <si>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</si>
  <si>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</si>
  <si>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</si>
  <si>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</si>
  <si>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</si>
  <si>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</si>
  <si>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</si>
  <si>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</si>
  <si>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</si>
  <si>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</si>
  <si>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</si>
  <si>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</si>
  <si>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</si>
  <si>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</si>
  <si>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</si>
  <si>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</si>
  <si>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</si>
  <si>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</si>
  <si>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</si>
  <si>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</si>
  <si>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</si>
  <si>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</si>
  <si>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</si>
  <si>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</si>
  <si>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</si>
  <si>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</si>
  <si>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</si>
  <si>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</si>
  <si>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</si>
  <si>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</si>
  <si>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</si>
  <si>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</si>
  <si>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</si>
  <si>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</si>
  <si>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</si>
  <si>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</si>
  <si>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</si>
  <si>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</si>
  <si>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</si>
  <si>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</si>
  <si>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</si>
  <si>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</si>
  <si>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</si>
  <si>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</si>
  <si>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</si>
  <si>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</si>
  <si>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</si>
  <si>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</si>
  <si>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</si>
  <si>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</si>
  <si>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</si>
  <si>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</si>
  <si>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</si>
  <si>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</si>
  <si>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</si>
  <si>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</si>
  <si>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</si>
  <si>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</si>
  <si>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</si>
  <si>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</si>
  <si>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</si>
  <si>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</si>
  <si>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</si>
  <si>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</si>
  <si>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</si>
  <si>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</si>
  <si>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</si>
  <si>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</si>
  <si>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</si>
  <si>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</si>
  <si>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</si>
  <si>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</si>
  <si>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</si>
  <si>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</si>
  <si>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</si>
  <si>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</si>
  <si>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</si>
  <si>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</si>
  <si>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</si>
  <si>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</si>
  <si>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</si>
  <si>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</si>
  <si>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</si>
  <si>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</si>
  <si>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</si>
  <si>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</si>
  <si>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</si>
  <si>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</si>
  <si>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</si>
  <si>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</si>
  <si>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</si>
  <si>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</si>
  <si>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</si>
  <si>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</si>
  <si>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</si>
  <si>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</si>
  <si>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</si>
  <si>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</si>
  <si>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</si>
  <si>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</si>
  <si>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</si>
  <si>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</si>
  <si>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</si>
  <si>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</si>
  <si>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</si>
  <si>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</si>
  <si>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</si>
  <si>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</si>
  <si>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</si>
  <si>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</si>
  <si>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</si>
  <si>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</si>
  <si>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</si>
  <si>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</si>
  <si>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</si>
  <si>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</si>
  <si>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</si>
  <si>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</si>
  <si>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</si>
  <si>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</si>
  <si>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</si>
  <si>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</si>
  <si>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</si>
  <si>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</si>
  <si>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</si>
  <si>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</si>
  <si>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</si>
  <si>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</si>
  <si>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</si>
  <si>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</si>
  <si>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</si>
  <si>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</si>
  <si>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</si>
  <si>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</si>
  <si>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</si>
  <si>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</si>
  <si>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</si>
  <si>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</si>
  <si>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</si>
  <si>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</si>
  <si>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</si>
  <si>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</si>
  <si>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</si>
  <si>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</si>
  <si>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</si>
  <si>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</si>
  <si>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</si>
  <si>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</si>
  <si>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</si>
  <si>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</si>
  <si>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</si>
  <si>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</si>
  <si>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</si>
  <si>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</si>
  <si>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</si>
  <si>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</si>
  <si>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</si>
  <si>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</si>
  <si>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</si>
  <si>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</si>
  <si>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</si>
  <si>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</si>
  <si>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</si>
  <si>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</si>
  <si>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</si>
  <si>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</si>
  <si>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</si>
  <si>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</si>
  <si>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</si>
  <si>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</si>
  <si>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</si>
  <si>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</si>
  <si>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</si>
  <si>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</si>
  <si>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</si>
  <si>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</si>
  <si>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</si>
  <si>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</si>
  <si>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</si>
  <si>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</si>
  <si>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</si>
  <si>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</si>
  <si>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</si>
  <si>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</si>
  <si>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</si>
  <si>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</si>
  <si>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</si>
  <si>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</si>
  <si>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</si>
  <si>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</si>
  <si>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</si>
  <si>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</si>
  <si>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</si>
  <si>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</si>
  <si>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</si>
  <si>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</si>
  <si>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</si>
  <si>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</si>
  <si>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</si>
  <si>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</si>
  <si>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</si>
  <si>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</si>
  <si>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</si>
  <si>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</si>
  <si>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</si>
  <si>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</si>
  <si>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</si>
  <si>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</si>
  <si>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</si>
  <si>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</si>
  <si>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</si>
  <si>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</si>
  <si>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</si>
  <si>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</si>
  <si>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</si>
  <si>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</si>
  <si>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</si>
  <si>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</si>
  <si>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</si>
  <si>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</si>
  <si>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</si>
  <si>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</si>
  <si>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</si>
  <si>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</si>
  <si>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</si>
  <si>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</si>
  <si>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</si>
  <si>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</si>
  <si>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</si>
  <si>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</si>
  <si>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</si>
  <si>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</si>
  <si>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</si>
  <si>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</si>
  <si>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</si>
  <si>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</si>
  <si>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</si>
  <si>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</si>
  <si>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</si>
  <si>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</si>
  <si>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</si>
  <si>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</si>
  <si>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</si>
  <si>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</si>
  <si>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</si>
  <si>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</si>
  <si>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</si>
  <si>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</si>
  <si>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</si>
  <si>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</si>
  <si>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</si>
  <si>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</si>
  <si>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</si>
  <si>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</si>
  <si>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</si>
  <si>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</si>
  <si>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</si>
  <si>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</si>
  <si>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</si>
  <si>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</si>
  <si>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</si>
  <si>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</si>
  <si>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</si>
  <si>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</si>
  <si>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</si>
  <si>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</si>
  <si>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</si>
  <si>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</si>
  <si>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</si>
  <si>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</si>
  <si>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</si>
  <si>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</si>
  <si>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</si>
  <si>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</si>
  <si>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</si>
  <si>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</si>
  <si>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</si>
  <si>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</si>
  <si>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</si>
  <si>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</si>
  <si>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</si>
  <si>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</si>
  <si>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</si>
  <si>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</si>
  <si>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</si>
  <si>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</si>
  <si>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</si>
  <si>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</si>
  <si>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</si>
  <si>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</si>
  <si>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</si>
  <si>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</si>
  <si>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</si>
  <si>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</si>
  <si>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</si>
  <si>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</si>
  <si>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</si>
  <si>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</si>
  <si>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</si>
  <si>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</si>
  <si>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</si>
  <si>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</si>
  <si>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</si>
  <si>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</si>
  <si>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</si>
  <si>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</si>
  <si>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</si>
  <si>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</si>
  <si>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</si>
  <si>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</si>
  <si>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</si>
  <si>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</si>
  <si>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</si>
  <si>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</si>
  <si>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</si>
  <si>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</si>
  <si>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</si>
  <si>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</si>
  <si>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</si>
  <si>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</si>
  <si>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</si>
  <si>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</si>
  <si>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</si>
  <si>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</si>
  <si>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</si>
  <si>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</si>
  <si>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</si>
  <si>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</si>
  <si>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</si>
  <si>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</si>
  <si>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</si>
  <si>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</si>
  <si>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</si>
  <si>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</si>
  <si>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</si>
  <si>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</si>
  <si>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</si>
  <si>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</si>
  <si>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</si>
  <si>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</si>
  <si>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</si>
  <si>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</si>
  <si>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</si>
  <si>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</si>
  <si>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</si>
  <si>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</si>
  <si>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</si>
  <si>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</si>
  <si>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</si>
  <si>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</si>
  <si>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</si>
  <si>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</si>
  <si>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</si>
  <si>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</si>
  <si>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</si>
  <si>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</si>
  <si>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</si>
  <si>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</si>
  <si>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</si>
  <si>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</si>
  <si>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</si>
  <si>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</si>
  <si>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</si>
  <si>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</si>
  <si>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</si>
  <si>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</si>
  <si>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</si>
  <si>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</si>
  <si>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</si>
  <si>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</si>
  <si>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</si>
  <si>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</si>
  <si>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</si>
  <si>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</si>
  <si>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</si>
  <si>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</si>
  <si>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</si>
  <si>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</si>
  <si>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</si>
  <si>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</si>
  <si>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</si>
  <si>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</si>
  <si>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</si>
  <si>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</si>
  <si>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</si>
  <si>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</si>
  <si>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</si>
  <si>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</si>
  <si>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</si>
  <si>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</si>
  <si>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</si>
  <si>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</si>
  <si>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</si>
  <si>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</si>
  <si>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</si>
  <si>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</si>
  <si>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</si>
  <si>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</si>
  <si>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</si>
  <si>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</si>
  <si>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</si>
  <si>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</si>
  <si>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</si>
  <si>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</si>
  <si>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</si>
  <si>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</si>
  <si>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</si>
  <si>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</si>
  <si>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</si>
  <si>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</si>
  <si>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</si>
  <si>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</si>
  <si>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</si>
  <si>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</si>
  <si>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</si>
  <si>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</si>
  <si>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</si>
  <si>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</si>
  <si>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</si>
  <si>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</si>
  <si>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</si>
  <si>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</si>
  <si>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</si>
  <si>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</si>
  <si>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</si>
  <si>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</si>
  <si>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</si>
  <si>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</si>
  <si>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</si>
  <si>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</si>
  <si>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</si>
  <si>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</si>
  <si>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</si>
  <si>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</si>
  <si>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</si>
  <si>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</si>
  <si>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</si>
  <si>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</si>
  <si>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</si>
  <si>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</si>
  <si>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</si>
  <si>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</si>
  <si>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</si>
  <si>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</si>
  <si>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</si>
  <si>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</si>
  <si>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</si>
  <si>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</si>
  <si>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</si>
  <si>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</si>
  <si>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</si>
  <si>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</si>
  <si>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</si>
  <si>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</si>
  <si>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</si>
  <si>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</si>
  <si>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</si>
  <si>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</si>
  <si>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</si>
  <si>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</si>
  <si>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</si>
  <si>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</si>
  <si>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</si>
  <si>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</si>
  <si>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</si>
  <si>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</si>
  <si>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</si>
  <si>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</si>
  <si>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</si>
  <si>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</si>
  <si>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</si>
  <si>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</si>
  <si>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</si>
  <si>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</si>
  <si>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</si>
  <si>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</si>
  <si>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</si>
  <si>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</si>
  <si>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</si>
  <si>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</si>
  <si>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</si>
  <si>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</si>
  <si>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</si>
  <si>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</si>
  <si>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</si>
  <si>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</si>
  <si>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</si>
  <si>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</si>
  <si>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</si>
  <si>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</si>
  <si>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</si>
  <si>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</si>
  <si>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</si>
  <si>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</si>
  <si>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</si>
  <si>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</si>
  <si>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</si>
  <si>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</si>
  <si>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</si>
  <si>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</si>
  <si>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</si>
  <si>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</si>
  <si>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</si>
  <si>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</si>
  <si>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</si>
  <si>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</si>
  <si>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</si>
  <si>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</si>
  <si>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</si>
  <si>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</si>
  <si>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</si>
  <si>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</si>
  <si>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</si>
  <si>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</si>
  <si>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</si>
  <si>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</si>
  <si>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</si>
  <si>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</si>
  <si>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</si>
  <si>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</si>
  <si>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</si>
  <si>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</si>
  <si>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</si>
  <si>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</si>
  <si>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</si>
  <si>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</si>
  <si>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</si>
  <si>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</si>
  <si>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</si>
  <si>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</si>
  <si>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</si>
  <si>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</si>
  <si>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</si>
  <si>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</si>
  <si>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</si>
  <si>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</si>
  <si>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</si>
  <si>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</si>
  <si>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</si>
  <si>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</si>
  <si>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</si>
  <si>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</si>
  <si>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</si>
  <si>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</si>
  <si>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</si>
  <si>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</si>
  <si>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</si>
  <si>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</si>
  <si>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</si>
  <si>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</si>
  <si>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</si>
  <si>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</si>
  <si>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</si>
  <si>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</si>
  <si>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</si>
  <si>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</si>
  <si>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</si>
  <si>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</si>
  <si>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</si>
  <si>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</si>
  <si>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</si>
  <si>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</si>
  <si>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</si>
  <si>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</si>
  <si>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</si>
  <si>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</si>
  <si>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</si>
  <si>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</si>
  <si>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</si>
  <si>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</si>
  <si>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</si>
  <si>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</si>
  <si>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</si>
  <si>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</si>
  <si>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</si>
  <si>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</si>
  <si>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</si>
  <si>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</si>
  <si>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</si>
  <si>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</si>
  <si>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</si>
  <si>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</si>
  <si>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</si>
  <si>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</si>
  <si>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</si>
  <si>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</si>
  <si>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</si>
  <si>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</si>
  <si>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</si>
  <si>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</si>
  <si>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</si>
  <si>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</si>
  <si>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</si>
  <si>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</si>
  <si>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</si>
  <si>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</si>
  <si>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</si>
  <si>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</si>
  <si>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</si>
  <si>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</si>
  <si>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</si>
  <si>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</si>
  <si>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</si>
  <si>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</si>
  <si>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</si>
  <si>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</si>
  <si>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</si>
  <si>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</si>
  <si>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</si>
  <si>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</si>
  <si>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</si>
  <si>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</si>
  <si>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</si>
  <si>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</si>
  <si>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</si>
  <si>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</si>
  <si>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</si>
  <si>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</si>
  <si>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</si>
  <si>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</si>
  <si>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</si>
  <si>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</si>
  <si>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</si>
  <si>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</si>
  <si>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</si>
  <si>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</si>
  <si>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</si>
  <si>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</si>
  <si>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</si>
  <si>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</si>
  <si>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</si>
  <si>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</si>
  <si>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</si>
  <si>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</si>
  <si>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</si>
  <si>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</si>
  <si>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</si>
  <si>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</si>
  <si>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</si>
  <si>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</si>
  <si>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</si>
  <si>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</si>
  <si>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</si>
  <si>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</si>
  <si>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</si>
  <si>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</si>
  <si>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</si>
  <si>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</si>
  <si>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</si>
  <si>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</si>
  <si>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</si>
  <si>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</si>
  <si>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</si>
  <si>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</si>
  <si>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</si>
  <si>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</si>
  <si>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</si>
  <si>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</si>
  <si>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</si>
  <si>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</si>
  <si>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</si>
  <si>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</si>
  <si>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</si>
  <si>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</si>
  <si>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</si>
  <si>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</si>
  <si>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</si>
  <si>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</si>
  <si>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</si>
  <si>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</si>
  <si>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</si>
  <si>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</si>
  <si>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</si>
  <si>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</si>
  <si>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</si>
  <si>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</si>
  <si>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</si>
  <si>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</si>
  <si>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</si>
  <si>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</si>
  <si>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</si>
  <si>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</si>
  <si>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</si>
  <si>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</si>
  <si>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</si>
  <si>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</si>
  <si>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</si>
  <si>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</si>
  <si>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</si>
  <si>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</si>
  <si>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</si>
  <si>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</si>
  <si>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</si>
  <si>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</si>
  <si>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</si>
  <si>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</si>
  <si>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</si>
  <si>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</si>
  <si>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</si>
  <si>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</si>
  <si>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</si>
  <si>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</si>
  <si>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</si>
  <si>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</si>
  <si>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</si>
  <si>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</si>
  <si>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</si>
  <si>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</si>
  <si>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</si>
  <si>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</si>
  <si>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</si>
  <si>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</si>
  <si>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</si>
  <si>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</si>
  <si>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</si>
  <si>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</si>
  <si>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</si>
  <si>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</si>
  <si>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</si>
  <si>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</si>
  <si>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</si>
  <si>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</si>
  <si>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</si>
  <si>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</si>
  <si>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</si>
  <si>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</si>
  <si>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</si>
  <si>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</si>
  <si>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</si>
  <si>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</si>
  <si>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</si>
  <si>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</si>
  <si>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</si>
  <si>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</si>
  <si>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</si>
  <si>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</si>
  <si>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</si>
  <si>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</si>
  <si>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</si>
  <si>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</si>
  <si>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</si>
  <si>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</si>
  <si>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</si>
  <si>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</si>
  <si>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</si>
  <si>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</si>
  <si>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</si>
  <si>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</si>
  <si>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</si>
  <si>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</si>
  <si>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</si>
  <si>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</si>
  <si>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</si>
  <si>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</si>
  <si>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</si>
  <si>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</si>
  <si>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</si>
  <si>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</si>
  <si>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</si>
  <si>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</si>
  <si>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</si>
  <si>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</si>
  <si>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</si>
  <si>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</si>
  <si>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</si>
  <si>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</si>
  <si>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</si>
  <si>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</si>
  <si>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</si>
  <si>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</si>
  <si>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</si>
  <si>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</si>
  <si>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</si>
  <si>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</si>
  <si>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</si>
  <si>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</si>
  <si>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</si>
  <si>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</si>
  <si>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</si>
  <si>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</si>
  <si>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</si>
  <si>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</si>
  <si>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</si>
  <si>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</si>
  <si>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</si>
  <si>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</si>
  <si>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</si>
  <si>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</si>
  <si>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</si>
  <si>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</si>
  <si>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</si>
  <si>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</si>
  <si>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</si>
  <si>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</si>
  <si>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</si>
  <si>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</si>
  <si>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</si>
  <si>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</si>
  <si>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</si>
  <si>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</si>
  <si>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</si>
  <si>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</si>
  <si>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</si>
  <si>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</si>
  <si>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</si>
  <si>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</si>
  <si>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</si>
  <si>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</si>
  <si>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</si>
  <si>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</si>
  <si>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</si>
  <si>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</si>
  <si>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</si>
  <si>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</si>
  <si>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</si>
  <si>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</si>
  <si>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</si>
  <si>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</si>
  <si>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</si>
  <si>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</si>
  <si>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</si>
  <si>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</si>
  <si>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</si>
  <si>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</si>
  <si>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</si>
  <si>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</si>
  <si>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</si>
  <si>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</si>
  <si>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</si>
  <si>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</si>
  <si>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</si>
  <si>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</si>
  <si>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</si>
  <si>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</si>
  <si>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</si>
  <si>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</si>
  <si>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</si>
  <si>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</si>
  <si>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</si>
  <si>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</si>
  <si>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</si>
  <si>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</si>
  <si>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</si>
  <si>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</si>
  <si>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</si>
  <si>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</si>
  <si>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</si>
  <si>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</si>
  <si>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</si>
  <si>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</si>
  <si>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</si>
  <si>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</si>
  <si>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</si>
  <si>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</si>
  <si>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</si>
  <si>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</si>
  <si>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</si>
  <si>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</si>
  <si>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</si>
  <si>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</si>
  <si>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</si>
  <si>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</si>
  <si>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</si>
  <si>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</si>
  <si>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</si>
  <si>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</si>
  <si>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</si>
  <si>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</si>
  <si>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</si>
  <si>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</si>
  <si>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</si>
  <si>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</si>
  <si>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</si>
  <si>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</si>
  <si>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</si>
  <si>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</si>
  <si>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</si>
  <si>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</si>
  <si>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</si>
  <si>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</si>
  <si>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</si>
  <si>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</si>
  <si>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</si>
  <si>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</si>
  <si>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</si>
  <si>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</si>
  <si>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</si>
  <si>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</si>
  <si>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</si>
  <si>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</si>
  <si>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</si>
  <si>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</si>
  <si>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</si>
  <si>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</si>
  <si>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</si>
  <si>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</si>
  <si>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</si>
  <si>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</si>
  <si>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</si>
  <si>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</si>
  <si>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</si>
  <si>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</si>
  <si>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</si>
  <si>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</si>
  <si>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</si>
  <si>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</si>
  <si>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</si>
  <si>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</si>
  <si>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</si>
  <si>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</si>
  <si>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</si>
  <si>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</si>
  <si>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</si>
  <si>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</si>
  <si>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</si>
  <si>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</si>
  <si>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</si>
  <si>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</si>
  <si>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</si>
  <si>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</si>
  <si>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</si>
  <si>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</si>
  <si>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</si>
  <si>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</si>
  <si>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</si>
  <si>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</si>
  <si>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</si>
  <si>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</si>
  <si>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</si>
  <si>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</si>
  <si>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</si>
  <si>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</si>
  <si>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</si>
  <si>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</si>
  <si>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</si>
  <si>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</si>
  <si>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</si>
  <si>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</si>
  <si>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</si>
  <si>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</si>
  <si>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</si>
  <si>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</si>
  <si>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</si>
  <si>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</si>
  <si>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</si>
  <si>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</si>
  <si>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</si>
  <si>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</si>
  <si>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</si>
  <si>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</si>
  <si>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</si>
  <si>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</si>
  <si>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</si>
  <si>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</si>
  <si>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</si>
  <si>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</si>
  <si>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</si>
  <si>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</si>
  <si>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</si>
  <si>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</si>
  <si>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</si>
  <si>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</si>
  <si>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</si>
  <si>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</si>
  <si>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</si>
  <si>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</si>
  <si>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</si>
  <si>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</si>
  <si>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</si>
  <si>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</si>
  <si>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</si>
  <si>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</si>
  <si>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</si>
  <si>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</si>
  <si>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</si>
  <si>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</si>
  <si>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</si>
  <si>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</si>
  <si>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</si>
  <si>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</si>
  <si>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</si>
  <si>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</si>
  <si>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</si>
  <si>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</si>
  <si>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</si>
  <si>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</si>
  <si>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</si>
  <si>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</si>
  <si>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</si>
  <si>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</si>
  <si>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</si>
  <si>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</si>
  <si>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</si>
  <si>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</si>
  <si>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</si>
  <si>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</si>
  <si>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</si>
  <si>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</si>
  <si>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</si>
  <si>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</si>
  <si>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</si>
  <si>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</si>
  <si>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</si>
  <si>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</si>
  <si>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</si>
  <si>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</si>
  <si>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</si>
  <si>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</si>
  <si>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</si>
  <si>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</si>
  <si>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</si>
  <si>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</si>
  <si>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</si>
  <si>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</si>
  <si>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</si>
  <si>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</si>
  <si>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</si>
  <si>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</si>
  <si>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</si>
  <si>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</si>
  <si>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</si>
  <si>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</si>
  <si>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</si>
  <si>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</si>
  <si>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</si>
  <si>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</si>
  <si>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</si>
  <si>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</si>
  <si>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</si>
  <si>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</si>
  <si>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</si>
  <si>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</si>
  <si>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</si>
  <si>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</si>
  <si>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</si>
  <si>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</si>
  <si>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</si>
  <si>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</si>
  <si>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</si>
  <si>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</si>
  <si>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</si>
  <si>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</si>
  <si>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</si>
  <si>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</si>
  <si>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</si>
  <si>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</si>
  <si>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</si>
  <si>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</si>
  <si>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</si>
  <si>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</si>
  <si>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</si>
  <si>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</si>
  <si>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</si>
  <si>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</si>
  <si>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</si>
  <si>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</si>
  <si>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</si>
  <si>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</si>
  <si>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</si>
  <si>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</si>
  <si>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</si>
  <si>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</si>
  <si>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</si>
  <si>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</si>
  <si>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</si>
  <si>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</si>
  <si>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</si>
  <si>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</si>
  <si>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</si>
  <si>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</si>
  <si>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</si>
  <si>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</si>
  <si>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</si>
  <si>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</si>
  <si>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</si>
  <si>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</si>
  <si>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</si>
  <si>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</si>
  <si>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</si>
  <si>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</si>
  <si>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</si>
  <si>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</si>
  <si>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</si>
  <si>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</si>
  <si>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</si>
  <si>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</si>
  <si>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</si>
  <si>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</si>
  <si>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</si>
  <si>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</si>
  <si>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</si>
  <si>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</si>
  <si>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</si>
  <si>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</si>
  <si>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</si>
  <si>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</si>
  <si>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</si>
  <si>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</si>
  <si>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</si>
  <si>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</si>
  <si>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</si>
  <si>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</si>
  <si>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</si>
  <si>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</si>
  <si>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</si>
  <si>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</si>
  <si>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</si>
  <si>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</si>
  <si>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</si>
  <si>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</si>
  <si>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</si>
  <si>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</si>
  <si>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</si>
  <si>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</si>
  <si>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</si>
  <si>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</si>
  <si>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</si>
  <si>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</si>
  <si>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</si>
  <si>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</si>
  <si>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</si>
  <si>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</si>
  <si>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</si>
  <si>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</si>
  <si>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</si>
  <si>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</si>
  <si>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</si>
  <si>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</si>
  <si>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</si>
  <si>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</si>
  <si>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</si>
  <si>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</si>
  <si>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</si>
  <si>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</si>
  <si>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</si>
  <si>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</si>
  <si>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</si>
  <si>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</si>
  <si>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</si>
  <si>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</si>
  <si>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</si>
  <si>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</si>
  <si>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</si>
  <si>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</si>
  <si>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</si>
  <si>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</si>
  <si>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</si>
  <si>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</si>
  <si>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</si>
  <si>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</si>
  <si>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</si>
  <si>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</si>
  <si>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</si>
  <si>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</si>
  <si>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</si>
  <si>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</si>
  <si>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</si>
  <si>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</si>
  <si>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</si>
  <si>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</si>
  <si>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</si>
  <si>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</si>
  <si>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</si>
  <si>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</si>
  <si>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</si>
  <si>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</si>
  <si>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</si>
  <si>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</si>
  <si>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</si>
  <si>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</si>
  <si>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</si>
  <si>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</si>
  <si>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</si>
  <si>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</si>
  <si>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</si>
  <si>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</si>
  <si>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</si>
  <si>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</si>
  <si>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</si>
  <si>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</si>
  <si>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</si>
  <si>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</si>
  <si>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</si>
  <si>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</si>
  <si>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</si>
  <si>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</si>
  <si>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</si>
  <si>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</si>
  <si>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</si>
  <si>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</si>
  <si>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</si>
  <si>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</si>
  <si>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</si>
  <si>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</si>
  <si>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</si>
  <si>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</si>
  <si>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</si>
  <si>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</si>
  <si>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</si>
  <si>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</si>
  <si>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</si>
  <si>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</si>
  <si>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</si>
  <si>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</si>
  <si>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</si>
  <si>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</si>
  <si>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</si>
  <si>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</si>
  <si>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</si>
  <si>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</si>
  <si>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</si>
  <si>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</si>
  <si>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</si>
  <si>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</si>
  <si>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</si>
  <si>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</si>
  <si>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</si>
  <si>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</si>
  <si>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</si>
  <si>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</si>
  <si>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</si>
  <si>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</si>
  <si>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</si>
  <si>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</si>
  <si>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</si>
  <si>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</si>
  <si>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</si>
  <si>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</si>
  <si>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</si>
  <si>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</si>
  <si>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</si>
  <si>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</si>
  <si>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</si>
  <si>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</si>
  <si>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</si>
  <si>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</si>
  <si>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</si>
  <si>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</si>
  <si>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</si>
  <si>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</si>
  <si>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</si>
  <si>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</si>
  <si>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</si>
  <si>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</si>
  <si>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</si>
  <si>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</si>
  <si>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</si>
  <si>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</si>
  <si>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</si>
  <si>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</si>
  <si>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</si>
  <si>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</si>
  <si>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</si>
  <si>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</si>
  <si>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</si>
  <si>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</si>
  <si>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</si>
  <si>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</si>
  <si>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</si>
  <si>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</si>
  <si>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</si>
  <si>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</si>
  <si>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</si>
  <si>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</si>
  <si>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</si>
  <si>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</si>
  <si>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</si>
  <si>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</si>
  <si>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</si>
  <si>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</si>
  <si>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</si>
  <si>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</si>
  <si>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</si>
  <si>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</si>
  <si>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</si>
  <si>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</si>
  <si>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</si>
  <si>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</si>
  <si>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</si>
  <si>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</si>
  <si>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</si>
  <si>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</si>
  <si>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</si>
  <si>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</si>
  <si>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</si>
  <si>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</si>
  <si>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</si>
  <si>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</si>
  <si>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</si>
  <si>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</si>
  <si>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</si>
  <si>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</si>
  <si>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</si>
  <si>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</si>
  <si>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</si>
  <si>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</si>
  <si>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</si>
  <si>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</si>
  <si>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</si>
  <si>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</si>
  <si>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</si>
  <si>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</si>
  <si>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</si>
  <si>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</si>
  <si>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</si>
  <si>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</si>
  <si>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</si>
  <si>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</si>
  <si>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</si>
  <si>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</si>
  <si>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</si>
  <si>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</si>
  <si>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</si>
  <si>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</si>
  <si>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</si>
  <si>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</si>
  <si>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</si>
  <si>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</si>
  <si>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</si>
  <si>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</si>
  <si>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</si>
  <si>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</si>
  <si>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</si>
  <si>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</si>
  <si>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</si>
  <si>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</si>
  <si>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</si>
  <si>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</si>
  <si>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</si>
  <si>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</si>
  <si>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</si>
  <si>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</si>
  <si>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</si>
  <si>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</si>
  <si>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</si>
  <si>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</si>
  <si>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</si>
  <si>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</si>
  <si>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</si>
  <si>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</si>
  <si>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</si>
  <si>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</si>
  <si>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</si>
  <si>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</si>
  <si>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</si>
  <si>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</si>
  <si>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</si>
  <si>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</si>
  <si>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</si>
  <si>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</si>
  <si>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</si>
  <si>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</si>
  <si>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</si>
  <si>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</si>
  <si>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</si>
  <si>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</si>
  <si>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</si>
  <si>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</si>
  <si>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</si>
  <si>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</si>
  <si>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</si>
  <si>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</si>
  <si>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</si>
  <si>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</si>
  <si>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</si>
  <si>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</si>
  <si>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</si>
  <si>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</si>
  <si>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</si>
  <si>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</si>
  <si>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</si>
  <si>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</si>
  <si>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</si>
  <si>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</si>
  <si>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</si>
  <si>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</si>
  <si>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</si>
  <si>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</si>
  <si>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</si>
  <si>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</si>
  <si>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</si>
  <si>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</si>
  <si>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</si>
  <si>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</si>
  <si>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</si>
  <si>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</si>
  <si>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</si>
  <si>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</si>
  <si>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</si>
  <si>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</si>
  <si>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</si>
  <si>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</si>
  <si>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</si>
  <si>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</si>
  <si>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</si>
  <si>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</si>
  <si>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</si>
  <si>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</si>
  <si>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</si>
  <si>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</si>
  <si>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</si>
  <si>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</si>
  <si>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</si>
  <si>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</si>
  <si>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</si>
  <si>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</si>
  <si>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</si>
  <si>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</si>
  <si>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</si>
  <si>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</si>
  <si>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</si>
  <si>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</si>
  <si>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</si>
  <si>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</si>
  <si>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</si>
  <si>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</si>
  <si>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</si>
  <si>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</si>
  <si>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</si>
  <si>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</si>
  <si>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</si>
  <si>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</si>
  <si>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</si>
  <si>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</si>
  <si>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</si>
  <si>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</si>
  <si>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</si>
  <si>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</si>
  <si>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</si>
  <si>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</si>
  <si>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</si>
  <si>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</si>
  <si>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</si>
  <si>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</si>
  <si>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</si>
  <si>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</si>
  <si>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</si>
  <si>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</si>
  <si>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</si>
  <si>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</si>
  <si>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</si>
  <si>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</si>
  <si>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</si>
  <si>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</si>
  <si>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</si>
  <si>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</si>
  <si>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</si>
  <si>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</si>
  <si>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</si>
  <si>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</si>
  <si>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</si>
  <si>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</si>
  <si>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</si>
  <si>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</si>
  <si>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</si>
  <si>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</si>
  <si>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</si>
  <si>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</si>
  <si>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</si>
  <si>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</si>
  <si>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</si>
  <si>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</si>
  <si>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</si>
  <si>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</si>
  <si>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</si>
  <si>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</si>
  <si>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</si>
  <si>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</si>
  <si>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</si>
  <si>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</si>
  <si>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</si>
  <si>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</si>
  <si>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</si>
  <si>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</si>
  <si>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</si>
  <si>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</si>
  <si>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</si>
  <si>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</si>
  <si>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</si>
  <si>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</si>
  <si>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</si>
  <si>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</si>
  <si>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</si>
  <si>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</si>
  <si>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</si>
  <si>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</si>
  <si>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</si>
  <si>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</si>
  <si>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</si>
  <si>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</si>
  <si>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</si>
  <si>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</si>
  <si>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</si>
  <si>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</si>
  <si>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</si>
  <si>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</si>
  <si>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</si>
  <si>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</si>
  <si>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</si>
  <si>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</si>
  <si>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</si>
  <si>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</si>
  <si>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</si>
  <si>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</si>
  <si>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</si>
  <si>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</si>
  <si>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</si>
  <si>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</si>
  <si>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</si>
  <si>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</si>
  <si>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</si>
  <si>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</si>
  <si>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</si>
  <si>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</si>
  <si>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</si>
  <si>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</si>
  <si>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</si>
  <si>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</si>
  <si>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</si>
  <si>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</si>
  <si>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</si>
  <si>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</si>
  <si>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</si>
  <si>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</si>
  <si>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</si>
  <si>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</si>
  <si>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</si>
  <si>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</si>
  <si>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</si>
  <si>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</si>
  <si>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</si>
  <si>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</si>
  <si>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</si>
  <si>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</si>
  <si>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</si>
  <si>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</si>
  <si>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</si>
  <si>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</si>
  <si>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</si>
  <si>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</si>
  <si>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</si>
  <si>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</si>
  <si>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</si>
  <si>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</si>
  <si>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</si>
  <si>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</si>
  <si>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</si>
  <si>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</si>
  <si>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</si>
  <si>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</si>
  <si>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</si>
  <si>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</si>
  <si>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</si>
  <si>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</si>
  <si>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</si>
  <si>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</si>
  <si>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</si>
  <si>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</si>
  <si>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</si>
  <si>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</si>
  <si>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</si>
  <si>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</si>
  <si>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</si>
  <si>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</si>
  <si>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</si>
  <si>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</si>
  <si>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</si>
  <si>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</si>
  <si>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</si>
  <si>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</si>
  <si>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</si>
  <si>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</si>
  <si>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</si>
  <si>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</si>
  <si>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</si>
  <si>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</si>
  <si>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</si>
  <si>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</si>
  <si>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</si>
  <si>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</si>
  <si>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</si>
  <si>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</si>
  <si>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</si>
  <si>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</si>
  <si>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</si>
  <si>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</si>
  <si>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</si>
  <si>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</si>
  <si>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</si>
  <si>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</si>
  <si>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</si>
  <si>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</si>
  <si>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</si>
  <si>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</si>
  <si>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</si>
  <si>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</si>
  <si>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</si>
  <si>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</si>
  <si>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</si>
  <si>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</si>
  <si>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</si>
  <si>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</si>
  <si>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</si>
  <si>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</si>
  <si>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</si>
  <si>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</si>
  <si>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</si>
  <si>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</si>
  <si>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</si>
  <si>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</si>
  <si>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</si>
  <si>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</si>
  <si>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</si>
  <si>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</si>
  <si>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</si>
  <si>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</si>
  <si>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</si>
  <si>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</si>
  <si>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</si>
  <si>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</si>
  <si>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</si>
  <si>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</si>
  <si>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</si>
  <si>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</si>
  <si>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</si>
  <si>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</si>
  <si>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</si>
  <si>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</si>
  <si>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</si>
  <si>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</si>
  <si>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</si>
  <si>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</si>
  <si>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</si>
  <si>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</si>
  <si>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</si>
  <si>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</si>
  <si>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</si>
  <si>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</si>
  <si>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</si>
  <si>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</si>
  <si>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</si>
  <si>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</si>
  <si>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</si>
  <si>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</si>
  <si>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</si>
  <si>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</si>
  <si>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</si>
  <si>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</si>
  <si>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</si>
  <si>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</si>
  <si>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</si>
  <si>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</si>
  <si>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</si>
  <si>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</si>
  <si>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</si>
  <si>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</si>
  <si>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</si>
  <si>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</si>
  <si>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</si>
  <si>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</si>
  <si>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</si>
  <si>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</si>
  <si>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</si>
  <si>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</si>
  <si>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</si>
  <si>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</si>
  <si>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</si>
  <si>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</si>
  <si>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</si>
  <si>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</si>
  <si>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</si>
  <si>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</si>
  <si>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</si>
  <si>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</si>
  <si>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</si>
  <si>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</si>
  <si>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</si>
  <si>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</si>
  <si>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</si>
  <si>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</si>
  <si>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</si>
  <si>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</si>
  <si>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</si>
  <si>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</si>
  <si>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</si>
  <si>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</si>
  <si>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</si>
  <si>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</si>
  <si>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</si>
  <si>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</si>
  <si>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</si>
  <si>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</si>
  <si>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</si>
  <si>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</si>
  <si>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</si>
  <si>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</si>
  <si>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</si>
  <si>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</si>
  <si>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</si>
  <si>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</si>
  <si>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</si>
  <si>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</si>
  <si>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</si>
  <si>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</si>
  <si>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</si>
  <si>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</si>
  <si>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</si>
  <si>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</si>
  <si>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</si>
  <si>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</si>
  <si>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</si>
  <si>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</si>
  <si>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</si>
  <si>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</si>
  <si>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</si>
  <si>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</si>
  <si>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</si>
  <si>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</si>
  <si>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</si>
  <si>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</si>
  <si>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</si>
  <si>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</si>
  <si>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</si>
  <si>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</si>
  <si>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</si>
  <si>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</si>
  <si>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</si>
  <si>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</si>
  <si>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</si>
  <si>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</si>
  <si>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</si>
  <si>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</si>
  <si>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</si>
  <si>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</si>
  <si>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</si>
  <si>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</si>
  <si>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</si>
  <si>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</si>
  <si>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</si>
  <si>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</si>
  <si>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</si>
  <si>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</si>
  <si>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</si>
  <si>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</si>
  <si>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</si>
  <si>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</si>
  <si>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</si>
  <si>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</si>
  <si>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</si>
  <si>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</si>
  <si>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</si>
  <si>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</si>
  <si>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</si>
  <si>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</si>
  <si>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</si>
  <si>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</si>
  <si>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</si>
  <si>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</si>
  <si>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</si>
  <si>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</si>
  <si>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</si>
  <si>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</si>
  <si>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</si>
  <si>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</si>
  <si>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</si>
  <si>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</si>
  <si>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</si>
  <si>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</si>
  <si>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</si>
  <si>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</si>
  <si>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</si>
  <si>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</si>
  <si>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</si>
  <si>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</si>
  <si>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</si>
  <si>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</si>
  <si>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</si>
  <si>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</si>
  <si>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</si>
  <si>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</si>
  <si>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</si>
  <si>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</si>
  <si>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</si>
  <si>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</si>
  <si>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</si>
  <si>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</si>
  <si>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</si>
  <si>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</si>
  <si>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</si>
  <si>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</si>
  <si>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</si>
  <si>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</si>
  <si>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</si>
  <si>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</si>
  <si>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</si>
  <si>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</si>
  <si>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</si>
  <si>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</si>
  <si>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</si>
  <si>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</si>
  <si>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</si>
  <si>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</si>
  <si>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</si>
  <si>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</si>
  <si>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</si>
  <si>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</si>
  <si>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</si>
  <si>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</si>
  <si>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</si>
  <si>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</si>
  <si>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</si>
  <si>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</si>
  <si>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</si>
  <si>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</si>
  <si>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</si>
  <si>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</si>
  <si>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</si>
  <si>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</si>
  <si>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</si>
  <si>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</si>
  <si>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</si>
  <si>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</si>
  <si>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</si>
  <si>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</si>
  <si>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</si>
  <si>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</si>
  <si>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</si>
  <si>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</si>
  <si>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</si>
  <si>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</si>
  <si>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</si>
  <si>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</si>
  <si>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</si>
  <si>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</si>
  <si>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</si>
  <si>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</si>
  <si>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</si>
  <si>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</si>
  <si>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</si>
  <si>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</si>
  <si>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</si>
  <si>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</si>
  <si>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</si>
  <si>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</si>
  <si>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</si>
  <si>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</si>
  <si>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</si>
  <si>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</si>
  <si>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</si>
  <si>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</si>
  <si>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</si>
  <si>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</si>
  <si>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</si>
  <si>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</si>
  <si>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</si>
  <si>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</si>
  <si>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</si>
  <si>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</si>
  <si>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</si>
  <si>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</si>
  <si>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</si>
  <si>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</si>
  <si>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</si>
  <si>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</si>
  <si>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</si>
  <si>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</si>
  <si>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</si>
  <si>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</si>
  <si>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</si>
  <si>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</si>
  <si>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</si>
  <si>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</si>
  <si>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</si>
  <si>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</si>
  <si>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</si>
  <si>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</si>
  <si>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</si>
  <si>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</si>
  <si>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</si>
  <si>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</si>
  <si>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</si>
  <si>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</si>
  <si>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</si>
  <si>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</si>
  <si>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</si>
  <si>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</si>
  <si>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</si>
  <si>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</si>
  <si>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</si>
  <si>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</si>
  <si>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</si>
  <si>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</si>
  <si>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</si>
  <si>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</si>
  <si>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</si>
  <si>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</si>
  <si>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</si>
  <si>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</si>
  <si>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</si>
  <si>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</si>
  <si>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</si>
  <si>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</si>
  <si>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</si>
  <si>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</si>
  <si>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</si>
  <si>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</si>
  <si>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</si>
  <si>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</si>
  <si>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</si>
  <si>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</si>
  <si>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</si>
  <si>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</si>
  <si>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</si>
  <si>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</si>
  <si>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</si>
  <si>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</si>
  <si>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</si>
  <si>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</si>
  <si>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</si>
  <si>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</si>
  <si>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</si>
  <si>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</si>
  <si>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</si>
  <si>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</si>
  <si>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</si>
  <si>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</si>
  <si>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</si>
  <si>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</si>
  <si>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</si>
  <si>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</si>
  <si>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</si>
  <si>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</si>
  <si>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</si>
  <si>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</si>
  <si>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</si>
  <si>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</si>
  <si>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</si>
  <si>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</si>
  <si>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</si>
  <si>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</si>
  <si>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</si>
  <si>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</si>
  <si>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</si>
  <si>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</si>
  <si>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</si>
  <si>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</si>
  <si>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</si>
  <si>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</si>
  <si>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</si>
  <si>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</si>
  <si>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</si>
  <si>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</si>
  <si>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</si>
  <si>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</si>
  <si>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</si>
  <si>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</si>
  <si>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</si>
  <si>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</si>
  <si>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</si>
  <si>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</si>
  <si>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</si>
  <si>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</si>
  <si>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</si>
  <si>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</si>
  <si>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</si>
  <si>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</si>
  <si>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</si>
  <si>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</si>
  <si>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</si>
  <si>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</si>
  <si>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</si>
  <si>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</si>
  <si>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</si>
  <si>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</si>
  <si>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</si>
  <si>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</si>
  <si>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</si>
  <si>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</si>
  <si>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</si>
  <si>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</si>
  <si>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</si>
  <si>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</si>
  <si>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</si>
  <si>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</si>
  <si>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</si>
  <si>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</si>
  <si>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</si>
  <si>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</si>
  <si>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</si>
  <si>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</si>
  <si>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</si>
  <si>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</si>
  <si>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</si>
  <si>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</si>
  <si>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</si>
  <si>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</si>
  <si>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</si>
  <si>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</si>
  <si>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</si>
  <si>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</si>
  <si>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</si>
  <si>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</si>
  <si>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</si>
  <si>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</si>
  <si>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</si>
  <si>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</si>
  <si>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</si>
  <si>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</si>
  <si>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</si>
  <si>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</si>
  <si>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</si>
  <si>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</si>
  <si>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</si>
  <si>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</si>
  <si>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</si>
  <si>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</si>
  <si>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</si>
  <si>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</si>
  <si>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</si>
  <si>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</si>
  <si>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</si>
  <si>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</si>
  <si>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</si>
  <si>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</si>
  <si>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</si>
  <si>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</si>
  <si>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</si>
  <si>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</si>
  <si>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</si>
  <si>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</si>
  <si>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</si>
  <si>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</si>
  <si>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</si>
  <si>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</si>
  <si>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</si>
  <si>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</si>
  <si>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</si>
  <si>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</si>
  <si>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</si>
  <si>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</si>
  <si>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</si>
  <si>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</si>
  <si>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</si>
  <si>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</si>
  <si>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</si>
  <si>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</si>
  <si>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</si>
  <si>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</si>
  <si>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</si>
  <si>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</si>
  <si>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</si>
  <si>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</si>
  <si>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</si>
  <si>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</si>
  <si>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</si>
  <si>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</si>
  <si>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</si>
  <si>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</si>
  <si>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</si>
  <si>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</si>
  <si>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</si>
  <si>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</si>
  <si>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</si>
  <si>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</si>
  <si>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</si>
  <si>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</si>
  <si>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</si>
  <si>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</si>
  <si>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</si>
  <si>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</si>
  <si>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</si>
  <si>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</si>
  <si>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</si>
  <si>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</si>
  <si>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</si>
  <si>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</si>
  <si>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</si>
  <si>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</si>
  <si>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</si>
  <si>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</si>
  <si>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</si>
  <si>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</si>
  <si>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</si>
  <si>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</si>
  <si>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</si>
  <si>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</si>
  <si>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</si>
  <si>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</si>
  <si>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</si>
  <si>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</si>
  <si>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</si>
  <si>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</si>
  <si>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</si>
  <si>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</si>
  <si>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</si>
  <si>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</si>
  <si>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</si>
  <si>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</si>
  <si>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</si>
  <si>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</si>
  <si>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</si>
  <si>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</si>
  <si>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</si>
  <si>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</si>
  <si>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</si>
  <si>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</si>
  <si>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</si>
  <si>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</si>
  <si>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</si>
  <si>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</si>
  <si>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</si>
  <si>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</si>
  <si>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</si>
  <si>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</si>
  <si>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</si>
  <si>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</si>
  <si>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</si>
  <si>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</si>
  <si>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</si>
  <si>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</si>
  <si>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</si>
  <si>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</si>
  <si>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</si>
  <si>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</si>
  <si>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</si>
  <si>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</si>
  <si>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</si>
  <si>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</si>
  <si>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</si>
  <si>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</si>
  <si>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</si>
  <si>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</si>
  <si>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</si>
  <si>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</si>
  <si>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</si>
  <si>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</si>
  <si>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</si>
  <si>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</si>
  <si>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</si>
  <si>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</si>
  <si>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</si>
  <si>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</si>
  <si>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</si>
  <si>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</si>
  <si>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</si>
  <si>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</si>
  <si>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</si>
  <si>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</si>
  <si>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</si>
  <si>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</si>
  <si>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</si>
  <si>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</si>
  <si>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</si>
  <si>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</si>
  <si>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</si>
  <si>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</si>
  <si>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</si>
  <si>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</si>
  <si>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</si>
  <si>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</si>
  <si>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</si>
  <si>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</si>
  <si>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</si>
  <si>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</si>
  <si>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</si>
  <si>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</si>
  <si>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</si>
  <si>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</si>
  <si>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</si>
  <si>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</si>
  <si>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</si>
  <si>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</si>
  <si>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</si>
  <si>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</si>
  <si>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</si>
  <si>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</si>
  <si>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</si>
  <si>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</si>
  <si>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</si>
  <si>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</si>
  <si>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</si>
  <si>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</si>
  <si>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</si>
  <si>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</si>
  <si>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</si>
  <si>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</si>
  <si>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</si>
  <si>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</si>
  <si>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</si>
  <si>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</si>
  <si>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</si>
  <si>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</si>
  <si>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</si>
  <si>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</si>
  <si>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</si>
  <si>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</si>
  <si>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</si>
  <si>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</si>
  <si>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</si>
  <si>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</si>
  <si>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</si>
  <si>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</si>
  <si>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</si>
  <si>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</si>
  <si>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</si>
  <si>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</si>
  <si>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</si>
  <si>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</si>
  <si>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</si>
  <si>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</si>
  <si>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</si>
  <si>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</si>
  <si>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</si>
  <si>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</si>
  <si>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</si>
  <si>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</si>
  <si>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</si>
  <si>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</si>
  <si>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</si>
  <si>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</si>
  <si>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</si>
  <si>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</si>
  <si>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</si>
  <si>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</si>
  <si>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</si>
  <si>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</si>
  <si>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</si>
  <si>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</si>
  <si>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</si>
  <si>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</si>
  <si>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</si>
  <si>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</si>
  <si>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</si>
  <si>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</si>
  <si>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</si>
  <si>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</si>
  <si>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</si>
  <si>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</si>
  <si>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</si>
  <si>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</si>
  <si>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</si>
  <si>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</si>
  <si>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</si>
  <si>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</si>
  <si>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</si>
  <si>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</si>
  <si>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</si>
  <si>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</si>
  <si>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</si>
  <si>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</si>
  <si>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</si>
  <si>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</si>
  <si>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</si>
  <si>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</si>
  <si>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</si>
  <si>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</si>
  <si>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</si>
  <si>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</si>
  <si>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</si>
  <si>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</si>
  <si>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</si>
  <si>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</si>
  <si>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</si>
  <si>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</si>
  <si>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</si>
  <si>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</si>
  <si>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</si>
  <si>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</si>
  <si>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</si>
  <si>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</si>
  <si>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</si>
  <si>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</si>
  <si>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</si>
  <si>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</si>
  <si>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</si>
  <si>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</si>
  <si>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</si>
  <si>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</si>
  <si>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</si>
  <si>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</si>
  <si>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</si>
  <si>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</si>
  <si>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</si>
  <si>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</si>
  <si>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</si>
  <si>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</si>
  <si>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</si>
  <si>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</si>
  <si>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</si>
  <si>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</si>
  <si>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</si>
  <si>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</si>
  <si>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</si>
  <si>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</si>
  <si>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</si>
  <si>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</si>
  <si>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</si>
  <si>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</si>
  <si>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</si>
  <si>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</si>
  <si>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</si>
  <si>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</si>
  <si>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</si>
  <si>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</si>
  <si>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</si>
  <si>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</si>
  <si>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</si>
  <si>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</si>
  <si>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</si>
  <si>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</si>
  <si>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</si>
  <si>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</si>
  <si>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</si>
  <si>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</si>
  <si>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</si>
  <si>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</si>
  <si>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</si>
  <si>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</si>
  <si>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</si>
  <si>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</si>
  <si>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</si>
  <si>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</si>
  <si>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</si>
  <si>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</si>
  <si>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</si>
  <si>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</si>
  <si>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</si>
  <si>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</si>
  <si>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</si>
  <si>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</si>
  <si>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</si>
  <si>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</si>
  <si>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</si>
  <si>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</si>
  <si>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</si>
  <si>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</si>
  <si>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</si>
  <si>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</si>
  <si>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</si>
  <si>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</si>
  <si>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</si>
  <si>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</si>
  <si>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</si>
  <si>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</si>
  <si>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</si>
  <si>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</si>
  <si>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</si>
  <si>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</si>
  <si>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</si>
  <si>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</si>
  <si>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</si>
  <si>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</si>
  <si>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</si>
  <si>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</si>
  <si>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</si>
  <si>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</si>
  <si>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</si>
  <si>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</si>
  <si>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</si>
  <si>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</si>
  <si>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</si>
  <si>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</si>
  <si>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</si>
  <si>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</si>
  <si>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</si>
  <si>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</si>
  <si>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</si>
  <si>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</si>
  <si>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</si>
  <si>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</si>
  <si>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</si>
  <si>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</si>
  <si>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</si>
  <si>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</si>
  <si>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</si>
  <si>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</si>
  <si>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</si>
  <si>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</si>
  <si>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</si>
  <si>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</si>
  <si>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</si>
  <si>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</si>
  <si>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</si>
  <si>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</si>
  <si>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</si>
  <si>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</si>
  <si>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</si>
  <si>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</si>
  <si>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</si>
  <si>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</si>
  <si>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</si>
  <si>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</si>
  <si>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</si>
  <si>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</si>
  <si>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</si>
  <si>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</si>
  <si>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</si>
  <si>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</si>
  <si>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</si>
  <si>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</si>
  <si>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</si>
  <si>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</si>
  <si>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</si>
  <si>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</si>
  <si>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</si>
  <si>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</si>
  <si>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</si>
  <si>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</si>
  <si>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</si>
  <si>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</si>
  <si>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</si>
  <si>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</si>
  <si>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</si>
  <si>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</si>
  <si>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</si>
  <si>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</si>
  <si>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</si>
  <si>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</si>
  <si>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</si>
  <si>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</si>
  <si>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</si>
  <si>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</si>
  <si>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</si>
  <si>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</si>
  <si>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</si>
  <si>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</si>
  <si>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</si>
  <si>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</si>
  <si>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</si>
  <si>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</si>
  <si>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</si>
  <si>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</si>
  <si>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</si>
  <si>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</si>
  <si>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</si>
  <si>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</si>
  <si>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</si>
  <si>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</si>
  <si>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</si>
  <si>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</si>
  <si>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</si>
  <si>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</si>
  <si>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</si>
  <si>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</si>
  <si>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</si>
  <si>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</si>
  <si>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</si>
  <si>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</si>
  <si>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</si>
  <si>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</si>
  <si>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</si>
  <si>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</si>
  <si>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</si>
  <si>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</si>
  <si>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</si>
  <si>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</si>
  <si>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</si>
  <si>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</si>
  <si>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</si>
  <si>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</si>
  <si>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</si>
  <si>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</si>
  <si>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</si>
  <si>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</si>
  <si>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</si>
  <si>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</si>
  <si>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</si>
  <si>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</si>
  <si>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</si>
  <si>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</si>
  <si>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</si>
  <si>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</si>
  <si>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</si>
  <si>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</si>
  <si>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</si>
  <si>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</si>
  <si>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</si>
  <si>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</si>
  <si>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</si>
  <si>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</si>
  <si>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</si>
  <si>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</si>
  <si>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</si>
  <si>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</si>
  <si>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</si>
  <si>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</si>
  <si>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</si>
  <si>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</si>
  <si>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</si>
  <si>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</si>
  <si>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</si>
  <si>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</si>
  <si>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</si>
  <si>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</si>
  <si>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</si>
  <si>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</si>
  <si>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</si>
  <si>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</si>
  <si>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</si>
  <si>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</si>
  <si>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</si>
  <si>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</si>
  <si>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</si>
  <si>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</si>
  <si>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</si>
  <si>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</si>
  <si>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</si>
  <si>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</si>
  <si>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</si>
  <si>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</si>
  <si>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</si>
  <si>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</si>
  <si>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</si>
  <si>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</si>
  <si>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</si>
  <si>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</si>
  <si>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</si>
  <si>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</si>
  <si>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</si>
  <si>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</si>
  <si>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</si>
  <si>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</si>
  <si>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</si>
  <si>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</si>
  <si>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</si>
  <si>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</si>
  <si>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</si>
  <si>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</si>
  <si>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</si>
  <si>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</si>
  <si>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</si>
  <si>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</si>
  <si>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</si>
  <si>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</si>
  <si>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</si>
  <si>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</si>
  <si>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</si>
  <si>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</si>
  <si>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</si>
  <si>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</si>
  <si>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</si>
  <si>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</si>
  <si>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</si>
  <si>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</si>
  <si>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</si>
  <si>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</si>
  <si>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</si>
  <si>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</si>
  <si>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</si>
  <si>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</si>
  <si>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</si>
  <si>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</si>
  <si>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</si>
  <si>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</si>
  <si>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</si>
  <si>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</si>
  <si>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</si>
  <si>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</si>
  <si>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</si>
  <si>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</si>
  <si>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</si>
  <si>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</si>
  <si>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</si>
  <si>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</si>
  <si>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</si>
  <si>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</si>
  <si>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</si>
  <si>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</si>
  <si>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</si>
  <si>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</si>
  <si>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</si>
  <si>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</si>
  <si>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</si>
  <si>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</si>
  <si>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</si>
  <si>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</si>
  <si>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</si>
  <si>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</si>
  <si>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</si>
  <si>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</si>
  <si>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</si>
  <si>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</si>
  <si>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</si>
  <si>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</si>
  <si>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</si>
  <si>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</si>
  <si>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</si>
  <si>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</si>
  <si>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</si>
  <si>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</si>
  <si>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</si>
  <si>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</si>
  <si>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</si>
  <si>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</si>
  <si>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</si>
  <si>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</si>
  <si>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</si>
  <si>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</si>
  <si>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</si>
  <si>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</si>
  <si>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</si>
  <si>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</si>
  <si>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</si>
  <si>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</si>
  <si>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</si>
  <si>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</si>
  <si>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</si>
  <si>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</si>
  <si>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</si>
  <si>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</si>
  <si>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</si>
  <si>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</si>
  <si>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</si>
  <si>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</si>
  <si>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</si>
  <si>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</si>
  <si>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</si>
  <si>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</si>
  <si>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</si>
  <si>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</si>
  <si>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</si>
  <si>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</si>
  <si>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</si>
  <si>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</si>
  <si>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</si>
  <si>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</si>
  <si>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</si>
  <si>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</si>
  <si>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</si>
  <si>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</si>
  <si>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</si>
  <si>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</si>
  <si>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</si>
  <si>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</si>
  <si>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</si>
  <si>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</si>
  <si>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</si>
  <si>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</si>
  <si>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</si>
  <si>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</si>
  <si>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</si>
  <si>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</si>
  <si>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</si>
  <si>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</si>
  <si>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</si>
  <si>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</si>
  <si>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</si>
  <si>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</si>
  <si>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</si>
  <si>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</si>
  <si>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</si>
  <si>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</si>
  <si>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</si>
  <si>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</si>
  <si>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</si>
  <si>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</si>
  <si>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</si>
  <si>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</si>
  <si>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</si>
  <si>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</si>
  <si>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</si>
  <si>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</si>
  <si>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</si>
  <si>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</si>
  <si>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</si>
  <si>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</si>
  <si>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</si>
  <si>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</si>
  <si>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</si>
  <si>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</si>
  <si>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</si>
  <si>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</si>
  <si>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</si>
  <si>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</si>
  <si>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</si>
  <si>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</si>
  <si>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</si>
  <si>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</si>
  <si>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</si>
  <si>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</si>
  <si>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</si>
  <si>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</si>
  <si>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</si>
  <si>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</si>
  <si>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</si>
  <si>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</si>
  <si>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</si>
  <si>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</si>
  <si>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</si>
  <si>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</si>
  <si>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</si>
  <si>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</si>
  <si>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</si>
  <si>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</si>
  <si>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</si>
  <si>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</si>
  <si>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</si>
  <si>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</si>
  <si>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</si>
  <si>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</si>
  <si>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</si>
  <si>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</si>
  <si>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</si>
  <si>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</si>
  <si>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</si>
  <si>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</si>
  <si>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</si>
  <si>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</si>
  <si>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</si>
  <si>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</si>
  <si>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</si>
  <si>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</si>
  <si>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</si>
  <si>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</si>
  <si>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</si>
  <si>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</si>
  <si>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</si>
  <si>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</si>
  <si>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</si>
  <si>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</si>
  <si>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</si>
  <si>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</si>
  <si>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</si>
  <si>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</si>
  <si>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</si>
  <si>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</si>
  <si>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</si>
  <si>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</si>
  <si>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</si>
  <si>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</si>
  <si>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</si>
  <si>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</si>
  <si>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</si>
  <si>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</si>
  <si>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</si>
  <si>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</si>
  <si>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</si>
  <si>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</si>
  <si>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</si>
  <si>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</si>
  <si>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</si>
  <si>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</si>
  <si>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</si>
  <si>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</si>
  <si>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</si>
  <si>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</si>
  <si>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</si>
  <si>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</si>
  <si>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</si>
  <si>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</si>
  <si>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</si>
  <si>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</si>
  <si>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</si>
  <si>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</si>
  <si>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</si>
  <si>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</si>
  <si>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</si>
  <si>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</si>
  <si>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</si>
  <si>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</si>
  <si>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</si>
  <si>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</si>
  <si>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</si>
  <si>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</si>
  <si>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</si>
  <si>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</si>
  <si>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</si>
  <si>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</si>
  <si>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</si>
  <si>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</si>
  <si>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</si>
  <si>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</si>
  <si>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</si>
  <si>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</si>
  <si>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</si>
  <si>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</si>
  <si>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</si>
  <si>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</si>
  <si>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</si>
  <si>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</si>
  <si>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</si>
  <si>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</si>
  <si>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</si>
  <si>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</si>
  <si>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</si>
  <si>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</si>
  <si>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</si>
  <si>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</si>
  <si>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</si>
  <si>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</si>
  <si>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</si>
  <si>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</si>
  <si>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</si>
  <si>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</si>
  <si>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</si>
  <si>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</si>
  <si>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</si>
  <si>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</si>
  <si>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</si>
  <si>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</si>
  <si>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</si>
  <si>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</si>
  <si>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</si>
  <si>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</si>
  <si>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</si>
  <si>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</si>
  <si>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</si>
  <si>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</si>
  <si>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</si>
  <si>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</si>
  <si>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</si>
  <si>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</si>
  <si>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</si>
  <si>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</si>
  <si>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</si>
  <si>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</si>
  <si>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</si>
  <si>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</si>
  <si>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</si>
  <si>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</si>
  <si>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</si>
  <si>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</si>
  <si>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</si>
  <si>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</si>
  <si>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</si>
  <si>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</si>
  <si>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</si>
  <si>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</si>
  <si>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</si>
  <si>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</si>
  <si>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</si>
  <si>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</si>
  <si>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</si>
  <si>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</si>
  <si>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</si>
  <si>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</si>
  <si>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</si>
  <si>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</si>
  <si>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</si>
  <si>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</si>
  <si>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</si>
  <si>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</si>
  <si>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</si>
  <si>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</si>
  <si>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</si>
  <si>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</si>
  <si>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</si>
  <si>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</si>
  <si>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</si>
  <si>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</si>
  <si>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</si>
  <si>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</si>
  <si>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</si>
  <si>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</si>
  <si>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</si>
  <si>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</si>
  <si>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</si>
  <si>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</si>
  <si>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</si>
  <si>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</si>
  <si>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</si>
  <si>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</si>
  <si>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</si>
  <si>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</si>
  <si>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</si>
  <si>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</si>
  <si>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</si>
  <si>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</si>
  <si>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</si>
  <si>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</si>
  <si>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</si>
  <si>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</si>
  <si>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</si>
  <si>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</si>
  <si>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</si>
  <si>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</si>
  <si>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</si>
  <si>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</si>
  <si>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</si>
  <si>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</si>
  <si>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</si>
  <si>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</si>
  <si>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</si>
  <si>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</si>
  <si>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</si>
  <si>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</si>
  <si>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</si>
  <si>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</si>
  <si>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</si>
  <si>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</si>
  <si>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</si>
  <si>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</si>
  <si>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</si>
  <si>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</si>
  <si>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</si>
  <si>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</si>
  <si>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</si>
  <si>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</si>
  <si>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</si>
  <si>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</si>
  <si>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</si>
  <si>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</si>
  <si>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</si>
  <si>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</si>
  <si>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</si>
  <si>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</si>
  <si>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</si>
  <si>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</si>
  <si>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</si>
  <si>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</si>
  <si>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</si>
  <si>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</si>
  <si>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</si>
  <si>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</si>
  <si>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</si>
  <si>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</si>
  <si>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</si>
  <si>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</si>
  <si>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</si>
  <si>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</si>
  <si>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</si>
  <si>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</si>
  <si>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</si>
  <si>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</si>
  <si>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</si>
  <si>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</si>
  <si>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</si>
  <si>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</si>
  <si>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</si>
  <si>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</si>
  <si>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</si>
  <si>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</si>
  <si>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</si>
  <si>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</si>
  <si>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</si>
  <si>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</si>
  <si>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</si>
  <si>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</si>
  <si>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</si>
  <si>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</si>
  <si>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</si>
  <si>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</si>
  <si>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</si>
  <si>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</si>
  <si>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</si>
  <si>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</si>
  <si>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</si>
  <si>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</si>
  <si>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</si>
  <si>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</si>
  <si>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</si>
  <si>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</si>
  <si>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</si>
  <si>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</si>
  <si>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</si>
  <si>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</si>
  <si>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</si>
  <si>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</si>
  <si>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</si>
  <si>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</si>
  <si>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</si>
  <si>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</si>
  <si>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</si>
  <si>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</si>
  <si>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</si>
  <si>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</si>
  <si>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</si>
  <si>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</si>
  <si>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</si>
  <si>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</si>
  <si>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</si>
  <si>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</si>
  <si>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</si>
  <si>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</si>
  <si>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</si>
  <si>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</si>
  <si>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</si>
  <si>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</si>
  <si>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</si>
  <si>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</si>
  <si>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</si>
  <si>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</si>
  <si>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</si>
  <si>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</si>
  <si>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</si>
  <si>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</si>
  <si>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</si>
  <si>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</si>
  <si>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</si>
  <si>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</si>
  <si>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</si>
  <si>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</si>
  <si>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</si>
  <si>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</si>
  <si>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</si>
  <si>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</si>
  <si>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</si>
  <si>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</si>
  <si>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</si>
  <si>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</si>
  <si>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</si>
  <si>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</si>
  <si>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</si>
  <si>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</si>
  <si>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</si>
  <si>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</si>
  <si>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</si>
  <si>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</si>
  <si>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</si>
  <si>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</si>
  <si>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</si>
  <si>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</si>
  <si>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</si>
  <si>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</si>
  <si>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</si>
  <si>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</si>
  <si>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</si>
  <si>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</si>
  <si>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</si>
  <si>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</si>
  <si>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</si>
  <si>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</si>
  <si>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</si>
  <si>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</si>
  <si>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</si>
  <si>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</si>
  <si>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</si>
  <si>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</si>
  <si>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</si>
  <si>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</si>
  <si>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</si>
  <si>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</si>
  <si>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</si>
  <si>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</si>
  <si>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</si>
  <si>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</si>
  <si>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</si>
  <si>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</si>
  <si>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</si>
  <si>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</si>
  <si>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</si>
  <si>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</si>
  <si>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</si>
  <si>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</si>
  <si>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</si>
  <si>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</si>
  <si>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</si>
  <si>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</si>
  <si>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</si>
  <si>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</si>
  <si>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</si>
  <si>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</si>
  <si>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</si>
  <si>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</si>
  <si>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</si>
  <si>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</si>
  <si>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</si>
  <si>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</si>
  <si>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</si>
  <si>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</si>
  <si>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</si>
  <si>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</si>
  <si>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</si>
  <si>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</si>
  <si>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</si>
  <si>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</si>
  <si>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</si>
  <si>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</si>
  <si>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</si>
  <si>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</si>
  <si>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</si>
  <si>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</si>
  <si>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</si>
  <si>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</si>
  <si>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</si>
  <si>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</si>
  <si>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</si>
  <si>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</si>
  <si>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</si>
  <si>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</si>
  <si>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</si>
  <si>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</si>
  <si>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</si>
  <si>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</si>
  <si>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</si>
  <si>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</si>
  <si>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</si>
  <si>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</si>
  <si>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</si>
  <si>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</si>
  <si>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</si>
  <si>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</si>
  <si>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</si>
  <si>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</si>
  <si>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</si>
  <si>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</si>
  <si>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</si>
  <si>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</si>
  <si>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</si>
  <si>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</si>
  <si>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</si>
  <si>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</si>
  <si>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</si>
  <si>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</si>
  <si>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</si>
  <si>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</si>
  <si>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</si>
  <si>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</si>
  <si>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</si>
  <si>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</si>
  <si>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</si>
  <si>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</si>
  <si>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</si>
  <si>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</si>
  <si>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</si>
  <si>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</si>
  <si>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</si>
  <si>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</si>
  <si>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</si>
  <si>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</si>
  <si>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</si>
  <si>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</si>
  <si>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</si>
  <si>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</si>
  <si>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</si>
  <si>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</si>
  <si>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</si>
  <si>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</si>
  <si>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</si>
  <si>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</si>
  <si>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</si>
  <si>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</si>
  <si>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</si>
  <si>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</si>
  <si>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</si>
  <si>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</si>
  <si>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</si>
  <si>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</si>
  <si>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</si>
  <si>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</si>
  <si>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</si>
  <si>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</si>
  <si>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</si>
  <si>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</si>
  <si>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</si>
  <si>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</si>
  <si>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</si>
  <si>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</si>
  <si>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</si>
  <si>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</si>
  <si>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</si>
  <si>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</si>
  <si>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</si>
  <si>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</si>
  <si>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</si>
  <si>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</si>
  <si>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</si>
  <si>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</si>
  <si>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</si>
  <si>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</si>
  <si>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</si>
  <si>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</si>
  <si>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</si>
  <si>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</si>
  <si>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</si>
  <si>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</si>
  <si>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</si>
  <si>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</si>
  <si>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</si>
  <si>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</si>
  <si>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</si>
  <si>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</si>
  <si>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</si>
  <si>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</si>
  <si>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</si>
  <si>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</si>
  <si>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</si>
  <si>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</si>
  <si>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</si>
  <si>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</si>
  <si>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</si>
  <si>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</si>
  <si>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</si>
  <si>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</si>
  <si>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</si>
  <si>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</si>
  <si>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</si>
  <si>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</si>
  <si>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</si>
  <si>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</si>
  <si>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</si>
  <si>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</si>
  <si>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</si>
  <si>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</si>
  <si>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</si>
  <si>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</si>
  <si>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</si>
  <si>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</si>
  <si>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</si>
  <si>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</si>
  <si>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</si>
  <si>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</si>
  <si>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</si>
  <si>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</si>
  <si>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</si>
  <si>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</si>
  <si>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</si>
  <si>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</si>
  <si>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</si>
  <si>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</si>
  <si>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</si>
  <si>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</si>
  <si>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</si>
  <si>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</si>
  <si>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</si>
  <si>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</si>
  <si>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</si>
  <si>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</si>
  <si>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</si>
  <si>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</si>
  <si>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</si>
  <si>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</si>
  <si>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</si>
  <si>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</si>
  <si>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</si>
  <si>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</si>
  <si>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</si>
  <si>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</si>
  <si>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</si>
  <si>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</si>
  <si>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</si>
  <si>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</si>
  <si>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</si>
  <si>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</si>
  <si>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</si>
  <si>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</si>
  <si>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</si>
  <si>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</si>
  <si>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</si>
  <si>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</si>
  <si>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</si>
  <si>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</si>
  <si>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</si>
  <si>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</si>
  <si>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</si>
  <si>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</si>
  <si>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</si>
  <si>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</si>
  <si>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</si>
  <si>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</si>
  <si>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</si>
  <si>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</si>
  <si>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</si>
  <si>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</si>
  <si>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</si>
  <si>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</si>
  <si>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</si>
  <si>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</si>
  <si>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</si>
  <si>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</si>
  <si>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</si>
  <si>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</si>
  <si>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</si>
  <si>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</si>
  <si>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</si>
  <si>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</si>
  <si>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</si>
  <si>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</si>
  <si>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</si>
  <si>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</si>
  <si>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</si>
  <si>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</si>
  <si>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</si>
  <si>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</si>
  <si>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</si>
  <si>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</si>
  <si>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</si>
  <si>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</si>
  <si>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</si>
  <si>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</si>
  <si>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</si>
  <si>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</si>
  <si>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</si>
  <si>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</si>
  <si>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</si>
  <si>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</si>
  <si>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</si>
  <si>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</si>
  <si>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</si>
  <si>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</si>
  <si>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</si>
  <si>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</si>
  <si>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</si>
  <si>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</si>
  <si>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</si>
  <si>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</si>
  <si>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</si>
  <si>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</si>
  <si>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</si>
  <si>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</si>
  <si>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</si>
  <si>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</si>
  <si>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</si>
  <si>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</si>
  <si>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</si>
  <si>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</si>
  <si>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</si>
  <si>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</si>
  <si>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</si>
  <si>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</si>
  <si>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</si>
  <si>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</si>
  <si>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</si>
  <si>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</si>
  <si>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</si>
  <si>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</si>
  <si>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</si>
  <si>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</si>
  <si>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</si>
  <si>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</si>
  <si>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</si>
  <si>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</si>
  <si>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</si>
  <si>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</si>
  <si>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</si>
  <si>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</si>
  <si>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</si>
  <si>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</si>
  <si>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</si>
  <si>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</si>
  <si>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</si>
  <si>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</si>
  <si>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</si>
  <si>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</si>
  <si>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</si>
  <si>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</si>
  <si>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</si>
  <si>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</si>
  <si>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</si>
  <si>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</si>
  <si>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</si>
  <si>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</si>
  <si>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</si>
  <si>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</si>
  <si>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</si>
  <si>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</si>
  <si>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</si>
  <si>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</si>
  <si>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</si>
  <si>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</si>
  <si>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</si>
  <si>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</si>
  <si>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</si>
  <si>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</si>
  <si>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</si>
  <si>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</si>
  <si>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</si>
  <si>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</si>
  <si>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</si>
  <si>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</si>
  <si>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</si>
  <si>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</si>
  <si>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</si>
  <si>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</si>
  <si>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</si>
  <si>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</si>
  <si>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</si>
  <si>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</si>
  <si>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</si>
  <si>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</si>
  <si>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</si>
  <si>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</si>
  <si>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</si>
  <si>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</si>
  <si>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</si>
  <si>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</si>
  <si>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</si>
  <si>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</si>
  <si>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</si>
  <si>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</si>
  <si>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</si>
  <si>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</si>
  <si>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</si>
  <si>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</si>
  <si>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</si>
  <si>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</si>
  <si>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</si>
  <si>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</si>
  <si>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</si>
  <si>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</si>
  <si>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</si>
  <si>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</si>
  <si>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</si>
  <si>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</si>
  <si>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</si>
  <si>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</si>
  <si>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</si>
  <si>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</si>
  <si>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</si>
  <si>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</si>
  <si>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</si>
  <si>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</si>
  <si>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</si>
  <si>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</si>
  <si>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</si>
  <si>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</si>
  <si>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</si>
  <si>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</si>
  <si>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</si>
  <si>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</si>
  <si>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</si>
  <si>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</si>
  <si>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</si>
  <si>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</si>
  <si>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</si>
  <si>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</si>
  <si>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</si>
  <si>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</si>
  <si>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</si>
  <si>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</si>
  <si>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</si>
  <si>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</si>
  <si>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</si>
  <si>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</si>
  <si>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</si>
  <si>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</si>
  <si>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</si>
  <si>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</si>
  <si>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</si>
  <si>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</si>
  <si>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</si>
  <si>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</si>
  <si>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</si>
  <si>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</si>
  <si>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</si>
  <si>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</si>
  <si>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</si>
  <si>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</si>
  <si>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</si>
  <si>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</si>
  <si>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</si>
  <si>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</si>
  <si>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</si>
  <si>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</si>
  <si>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</si>
  <si>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</si>
  <si>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</si>
  <si>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</si>
  <si>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</si>
  <si>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</si>
  <si>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</si>
  <si>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</si>
  <si>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</si>
  <si>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</si>
  <si>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</si>
  <si>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</si>
  <si>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</si>
  <si>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</si>
  <si>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</si>
  <si>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</si>
  <si>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</si>
  <si>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</si>
  <si>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</si>
  <si>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</si>
  <si>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</si>
  <si>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</si>
  <si>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</si>
  <si>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</si>
  <si>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</si>
  <si>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</si>
  <si>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</si>
  <si>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</si>
  <si>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</si>
  <si>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</si>
  <si>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</si>
  <si>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</si>
  <si>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</si>
  <si>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</si>
  <si>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</si>
  <si>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</si>
  <si>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</si>
  <si>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</si>
  <si>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</si>
  <si>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</si>
  <si>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</si>
  <si>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</si>
  <si>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</si>
  <si>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</si>
  <si>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</si>
  <si>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</si>
  <si>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</si>
  <si>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</si>
  <si>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</si>
  <si>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</si>
  <si>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</si>
  <si>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</si>
  <si>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</si>
  <si>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</si>
  <si>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</si>
  <si>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</si>
  <si>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</si>
  <si>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</si>
  <si>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</si>
  <si>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</si>
  <si>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</si>
  <si>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</si>
  <si>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</si>
  <si>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</si>
  <si>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</si>
  <si>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</si>
  <si>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</si>
  <si>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</si>
  <si>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</si>
  <si>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</si>
  <si>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</si>
  <si>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</si>
  <si>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</si>
  <si>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</si>
  <si>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</si>
  <si>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</si>
  <si>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</si>
  <si>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</si>
  <si>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</si>
  <si>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</si>
  <si>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</si>
  <si>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</si>
  <si>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</si>
  <si>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</si>
  <si>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</si>
  <si>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</si>
  <si>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</si>
  <si>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</si>
  <si>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</si>
  <si>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</si>
  <si>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</si>
  <si>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</si>
  <si>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</si>
  <si>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</si>
  <si>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</si>
  <si>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</si>
  <si>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</si>
  <si>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</si>
  <si>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</si>
  <si>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</si>
  <si>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</si>
  <si>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</si>
  <si>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</si>
  <si>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</si>
  <si>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</si>
  <si>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</si>
  <si>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</si>
  <si>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</si>
  <si>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</si>
  <si>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</si>
  <si>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</si>
  <si>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</si>
  <si>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</si>
  <si>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</si>
  <si>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</si>
  <si>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</si>
  <si>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</si>
  <si>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</si>
  <si>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</si>
  <si>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</si>
  <si>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</si>
  <si>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</si>
  <si>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</si>
  <si>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</si>
  <si>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</si>
  <si>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</si>
  <si>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</si>
  <si>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</si>
  <si>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</si>
  <si>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</si>
  <si>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</si>
  <si>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</si>
  <si>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</si>
  <si>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</si>
  <si>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</si>
  <si>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</si>
  <si>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</si>
  <si>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</si>
  <si>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</si>
  <si>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</si>
  <si>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</si>
  <si>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</si>
  <si>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</si>
  <si>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</si>
  <si>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</si>
  <si>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</si>
  <si>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</si>
  <si>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</si>
  <si>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</si>
  <si>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</si>
  <si>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</si>
  <si>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</si>
  <si>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</si>
  <si>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</si>
  <si>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</si>
  <si>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</si>
  <si>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</si>
  <si>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</si>
  <si>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</si>
  <si>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</si>
  <si>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</si>
  <si>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</si>
  <si>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</si>
  <si>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</si>
  <si>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</si>
  <si>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</si>
  <si>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</si>
  <si>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</si>
  <si>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</si>
  <si>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</si>
  <si>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</si>
  <si>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</si>
  <si>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</si>
  <si>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</si>
  <si>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</si>
  <si>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</si>
  <si>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</si>
  <si>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</si>
  <si>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</si>
  <si>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</si>
  <si>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</si>
  <si>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</si>
  <si>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</si>
  <si>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</si>
  <si>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</si>
  <si>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</si>
  <si>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</si>
  <si>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</si>
  <si>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</si>
  <si>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</si>
  <si>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</si>
  <si>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</si>
  <si>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</si>
  <si>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</si>
  <si>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</si>
  <si>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</si>
  <si>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</si>
  <si>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</si>
  <si>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</si>
  <si>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</si>
  <si>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</si>
  <si>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</si>
  <si>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</si>
  <si>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</si>
  <si>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</si>
  <si>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</si>
  <si>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</si>
  <si>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</si>
  <si>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</si>
  <si>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</si>
  <si>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</si>
  <si>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</si>
  <si>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</si>
  <si>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</si>
  <si>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</si>
  <si>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</si>
  <si>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</si>
  <si>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</si>
  <si>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</si>
  <si>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</si>
  <si>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</si>
  <si>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</si>
  <si>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</si>
  <si>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</si>
  <si>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</si>
  <si>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</si>
  <si>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</si>
  <si>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</si>
  <si>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</si>
  <si>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</si>
  <si>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</si>
  <si>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</si>
  <si>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</si>
  <si>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</si>
  <si>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</si>
  <si>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</si>
  <si>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</si>
  <si>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</si>
  <si>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</si>
  <si>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</si>
  <si>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</si>
  <si>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</si>
  <si>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</si>
  <si>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</si>
  <si>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</si>
  <si>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</si>
  <si>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</si>
  <si>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</si>
  <si>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</si>
  <si>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</si>
  <si>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</si>
  <si>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</si>
  <si>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</si>
  <si>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</si>
  <si>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</si>
  <si>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</si>
  <si>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</si>
  <si>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</si>
  <si>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</si>
  <si>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</si>
  <si>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</si>
  <si>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</si>
  <si>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</si>
  <si>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</si>
  <si>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</si>
  <si>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</si>
  <si>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</si>
  <si>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</si>
  <si>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</si>
  <si>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</si>
  <si>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</si>
  <si>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</si>
  <si>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</si>
  <si>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</si>
  <si>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</si>
  <si>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</si>
  <si>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</si>
  <si>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</si>
  <si>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</si>
  <si>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</si>
  <si>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</si>
  <si>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</si>
  <si>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</si>
  <si>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</si>
  <si>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</si>
  <si>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</si>
  <si>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</si>
  <si>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</si>
  <si>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</si>
  <si>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</si>
  <si>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</si>
  <si>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</si>
  <si>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</si>
  <si>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</si>
  <si>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</si>
  <si>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</si>
  <si>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</si>
  <si>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</si>
  <si>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</si>
  <si>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</si>
  <si>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</si>
  <si>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</si>
  <si>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</si>
  <si>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</si>
  <si>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</si>
  <si>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</si>
  <si>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</si>
  <si>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</si>
  <si>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</si>
  <si>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</si>
  <si>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</si>
  <si>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</si>
  <si>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</si>
  <si>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</si>
  <si>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</si>
  <si>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</si>
  <si>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</si>
  <si>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</si>
  <si>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</si>
  <si>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</si>
  <si>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</si>
  <si>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</si>
  <si>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</si>
  <si>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</si>
  <si>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</si>
  <si>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</si>
  <si>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</si>
  <si>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</si>
  <si>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</si>
  <si>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</si>
  <si>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</si>
  <si>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</si>
  <si>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</si>
  <si>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</si>
  <si>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</si>
  <si>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</si>
  <si>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</si>
  <si>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</si>
  <si>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</si>
  <si>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</si>
  <si>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</si>
  <si>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</si>
  <si>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</si>
  <si>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</si>
  <si>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</si>
  <si>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</si>
  <si>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</si>
  <si>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</si>
  <si>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</si>
  <si>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</si>
  <si>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</si>
  <si>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</si>
  <si>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</si>
  <si>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</si>
  <si>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</si>
  <si>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</si>
  <si>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</si>
  <si>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</si>
  <si>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</si>
  <si>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</si>
  <si>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</si>
  <si>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</si>
  <si>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</si>
  <si>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</si>
  <si>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</si>
  <si>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</si>
  <si>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</si>
  <si>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</si>
  <si>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</si>
  <si>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</si>
  <si>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</si>
  <si>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</si>
  <si>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</si>
  <si>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</si>
  <si>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</si>
  <si>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</si>
  <si>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</si>
  <si>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</si>
  <si>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</si>
  <si>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</si>
  <si>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</si>
  <si>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</si>
  <si>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</si>
  <si>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</si>
  <si>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</si>
  <si>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</si>
  <si>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</si>
  <si>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</si>
  <si>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</si>
  <si>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</si>
  <si>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</si>
  <si>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</si>
  <si>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</si>
  <si>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</si>
  <si>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</si>
  <si>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</si>
  <si>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</si>
  <si>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</si>
  <si>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</si>
  <si>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</si>
  <si>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</si>
  <si>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</si>
  <si>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</si>
  <si>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</si>
  <si>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</si>
  <si>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</si>
  <si>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</si>
  <si>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</si>
  <si>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</si>
  <si>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</si>
  <si>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</si>
  <si>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</si>
  <si>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</si>
  <si>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</si>
  <si>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</si>
  <si>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</si>
  <si>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</si>
  <si>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</si>
  <si>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</si>
  <si>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</si>
  <si>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</si>
  <si>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</si>
  <si>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</si>
  <si>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</si>
  <si>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</si>
  <si>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</si>
  <si>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</si>
  <si>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</si>
  <si>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</si>
  <si>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</si>
  <si>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</si>
  <si>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</si>
  <si>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</si>
  <si>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</si>
  <si>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</si>
  <si>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</si>
  <si>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</si>
  <si>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</si>
  <si>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</si>
  <si>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</si>
  <si>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</si>
  <si>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</si>
  <si>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</si>
  <si>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</si>
  <si>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</si>
  <si>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</si>
  <si>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</si>
  <si>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</si>
  <si>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</si>
  <si>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</si>
  <si>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</si>
  <si>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</si>
  <si>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</si>
  <si>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</si>
  <si>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</si>
  <si>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</si>
  <si>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</si>
  <si>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</si>
  <si>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</si>
  <si>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</si>
  <si>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</si>
  <si>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</si>
  <si>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</si>
  <si>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</si>
  <si>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</si>
  <si>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</si>
  <si>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</si>
  <si>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</si>
  <si>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</si>
  <si>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</si>
  <si>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</si>
  <si>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</si>
  <si>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</si>
  <si>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</si>
  <si>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</si>
  <si>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</si>
  <si>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</si>
  <si>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</si>
  <si>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</si>
  <si>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</si>
  <si>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</si>
  <si>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</si>
  <si>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</si>
  <si>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</si>
  <si>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</si>
  <si>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</si>
  <si>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</si>
  <si>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</si>
  <si>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</si>
  <si>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</si>
  <si>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</si>
  <si>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</si>
  <si>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</si>
  <si>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</si>
  <si>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</si>
  <si>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</si>
  <si>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</si>
  <si>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</si>
  <si>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</si>
  <si>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</si>
  <si>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</si>
  <si>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</si>
  <si>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</si>
  <si>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</si>
  <si>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</si>
  <si>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</si>
  <si>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</si>
  <si>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</si>
  <si>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</si>
  <si>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</si>
  <si>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</si>
  <si>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</si>
  <si>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</si>
  <si>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</si>
  <si>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</si>
  <si>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</si>
  <si>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</si>
  <si>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</si>
  <si>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</si>
  <si>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</si>
  <si>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</si>
  <si>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</si>
  <si>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</si>
  <si>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</si>
  <si>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</si>
  <si>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</si>
  <si>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</si>
  <si>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</si>
  <si>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</si>
  <si>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</si>
  <si>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</si>
  <si>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</si>
  <si>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</si>
  <si>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</si>
  <si>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</si>
  <si>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</si>
  <si>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</si>
  <si>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</si>
  <si>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</si>
  <si>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</si>
  <si>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</si>
  <si>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</si>
  <si>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</si>
  <si>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</si>
  <si>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</si>
  <si>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</si>
  <si>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</si>
  <si>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</si>
  <si>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</si>
  <si>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</si>
  <si>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</si>
  <si>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</si>
  <si>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</si>
  <si>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</si>
  <si>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</si>
  <si>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</si>
  <si>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</si>
  <si>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</si>
  <si>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</si>
  <si>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</si>
  <si>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</si>
  <si>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</si>
  <si>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</si>
  <si>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</si>
  <si>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</si>
  <si>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</si>
  <si>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</si>
  <si>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</si>
  <si>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</si>
  <si>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</si>
  <si>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</si>
  <si>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</si>
  <si>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</si>
  <si>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</si>
  <si>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</si>
  <si>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</si>
  <si>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</si>
  <si>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</si>
  <si>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</si>
  <si>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</si>
  <si>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</si>
  <si>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</si>
  <si>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</si>
  <si>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</si>
  <si>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</si>
  <si>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</si>
  <si>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</si>
  <si>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</si>
  <si>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</si>
  <si>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</si>
  <si>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</si>
  <si>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</si>
  <si>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</si>
  <si>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</si>
  <si>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</si>
  <si>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</si>
  <si>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</si>
  <si>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</si>
  <si>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</si>
  <si>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</si>
  <si>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</si>
  <si>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</si>
  <si>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</si>
  <si>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</si>
  <si>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</si>
  <si>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</si>
  <si>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</si>
  <si>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</si>
  <si>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</si>
  <si>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</si>
  <si>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</si>
  <si>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</si>
  <si>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</si>
  <si>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</si>
  <si>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</si>
  <si>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</si>
  <si>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</si>
  <si>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</si>
  <si>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</si>
  <si>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</si>
  <si>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</si>
  <si>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</si>
  <si>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</si>
  <si>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</si>
  <si>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</si>
  <si>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</si>
  <si>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</si>
  <si>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</si>
  <si>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</si>
  <si>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</si>
  <si>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</si>
  <si>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</si>
  <si>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</si>
  <si>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</si>
  <si>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</si>
  <si>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</si>
  <si>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</si>
  <si>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</si>
  <si>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</si>
  <si>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</si>
  <si>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</si>
  <si>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</si>
  <si>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</si>
  <si>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</si>
  <si>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</si>
  <si>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</si>
  <si>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</si>
  <si>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</si>
  <si>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</si>
  <si>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</si>
  <si>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</si>
  <si>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</si>
  <si>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</si>
  <si>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</si>
  <si>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</si>
  <si>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</si>
  <si>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</si>
  <si>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</si>
  <si>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</si>
  <si>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</si>
  <si>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</si>
  <si>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</si>
  <si>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</si>
  <si>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</si>
  <si>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</si>
  <si>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</si>
  <si>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</si>
  <si>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</si>
  <si>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</si>
  <si>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</si>
  <si>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</si>
  <si>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</si>
  <si>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</si>
  <si>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</si>
  <si>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</si>
  <si>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</si>
  <si>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</si>
  <si>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</si>
  <si>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</si>
  <si>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</si>
  <si>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</si>
  <si>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</si>
  <si>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</si>
  <si>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</si>
  <si>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</si>
  <si>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</si>
  <si>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</si>
  <si>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</si>
  <si>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</si>
  <si>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</si>
  <si>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</si>
  <si>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</si>
  <si>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</si>
  <si>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</si>
  <si>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</si>
  <si>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</si>
  <si>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</si>
  <si>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</si>
  <si>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</si>
  <si>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</si>
  <si>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</si>
  <si>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</si>
  <si>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</si>
  <si>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</si>
  <si>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</si>
  <si>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</si>
  <si>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</si>
  <si>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</si>
  <si>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</si>
  <si>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</si>
  <si>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</si>
  <si>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</si>
  <si>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</si>
  <si>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</si>
  <si>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</si>
  <si>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</si>
  <si>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</si>
  <si>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</si>
  <si>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</si>
  <si>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</si>
  <si>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</si>
  <si>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</si>
  <si>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</si>
  <si>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</si>
  <si>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</si>
  <si>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</si>
  <si>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</si>
  <si>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</si>
  <si>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</si>
  <si>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</si>
  <si>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</si>
  <si>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</si>
  <si>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</si>
  <si>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</si>
  <si>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</si>
  <si>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</si>
  <si>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</si>
  <si>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</si>
  <si>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</si>
  <si>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</si>
  <si>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</si>
  <si>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</si>
  <si>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</si>
  <si>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</si>
  <si>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</si>
  <si>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</si>
  <si>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</si>
  <si>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</si>
  <si>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</si>
  <si>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</si>
  <si>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</si>
  <si>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</si>
  <si>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</si>
  <si>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</si>
  <si>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</si>
  <si>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</si>
  <si>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</si>
  <si>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</si>
  <si>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</si>
  <si>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</si>
  <si>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</si>
  <si>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</si>
  <si>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</si>
  <si>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</si>
  <si>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</si>
  <si>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</si>
  <si>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</si>
  <si>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</si>
  <si>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</si>
  <si>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</si>
  <si>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</si>
  <si>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</si>
  <si>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</si>
  <si>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</si>
  <si>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</si>
  <si>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</si>
  <si>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</si>
  <si>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</si>
  <si>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</si>
  <si>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</si>
  <si>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</si>
  <si>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</si>
  <si>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</si>
  <si>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</si>
  <si>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</si>
  <si>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</si>
  <si>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</si>
  <si>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</si>
  <si>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</si>
  <si>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</si>
  <si>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</si>
  <si>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</si>
  <si>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</si>
  <si>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</si>
  <si>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</si>
  <si>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</si>
  <si>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</si>
  <si>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</si>
  <si>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</si>
  <si>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</si>
  <si>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</si>
  <si>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</si>
  <si>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</si>
  <si>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</si>
  <si>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</si>
  <si>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</si>
  <si>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</si>
  <si>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</si>
  <si>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</si>
  <si>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</si>
  <si>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</si>
  <si>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</si>
  <si>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</si>
  <si>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</si>
  <si>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</si>
  <si>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</si>
  <si>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</si>
  <si>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</si>
  <si>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</si>
  <si>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</si>
  <si>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</si>
  <si>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</si>
  <si>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</si>
  <si>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</si>
  <si>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</si>
  <si>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</si>
  <si>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</si>
  <si>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</si>
  <si>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</si>
  <si>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</si>
  <si>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</si>
  <si>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</si>
  <si>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</si>
  <si>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</si>
  <si>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</si>
  <si>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</si>
  <si>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</si>
  <si>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</si>
  <si>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</si>
  <si>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</si>
  <si>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</si>
  <si>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</si>
  <si>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</si>
  <si>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</si>
  <si>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</si>
  <si>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</si>
  <si>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</si>
  <si>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</si>
  <si>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</si>
  <si>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</si>
  <si>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</si>
  <si>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</si>
  <si>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</si>
  <si>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</si>
  <si>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</si>
  <si>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</si>
  <si>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</si>
  <si>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</si>
  <si>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</si>
  <si>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</si>
  <si>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</si>
  <si>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</si>
  <si>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</si>
  <si>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</si>
  <si>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</si>
  <si>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</si>
  <si>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</si>
  <si>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</si>
  <si>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</si>
  <si>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</si>
  <si>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</si>
  <si>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</si>
  <si>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</si>
  <si>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</si>
  <si>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</si>
  <si>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</si>
  <si>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</si>
  <si>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</si>
  <si>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</si>
  <si>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</si>
  <si>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</si>
  <si>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</si>
  <si>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</si>
  <si>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</si>
  <si>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</si>
  <si>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</si>
  <si>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</si>
  <si>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</si>
  <si>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</si>
  <si>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</si>
  <si>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</si>
  <si>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</si>
  <si>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</si>
  <si>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</si>
  <si>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</si>
  <si>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</si>
  <si>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</si>
  <si>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</si>
  <si>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</si>
  <si>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</si>
  <si>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</si>
  <si>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</si>
  <si>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</si>
  <si>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</si>
  <si>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</si>
  <si>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</si>
  <si>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</si>
  <si>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</si>
  <si>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</si>
  <si>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</si>
  <si>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</si>
  <si>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</si>
  <si>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</si>
  <si>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</si>
  <si>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</si>
  <si>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</si>
  <si>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</si>
  <si>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</si>
  <si>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</si>
  <si>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</si>
  <si>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</si>
  <si>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</si>
  <si>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</si>
  <si>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</si>
  <si>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</si>
  <si>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</si>
  <si>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</si>
  <si>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</si>
  <si>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</si>
  <si>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</si>
  <si>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</si>
  <si>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</si>
  <si>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</si>
  <si>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</si>
  <si>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</si>
  <si>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</si>
  <si>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</si>
  <si>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</si>
  <si>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</si>
  <si>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</si>
  <si>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</si>
  <si>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</si>
  <si>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</si>
  <si>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</si>
  <si>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</si>
  <si>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</si>
  <si>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</si>
  <si>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</si>
  <si>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</si>
  <si>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</si>
  <si>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</si>
  <si>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</si>
  <si>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</si>
  <si>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</si>
  <si>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</si>
  <si>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</si>
  <si>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</si>
  <si>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</si>
  <si>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</si>
  <si>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</si>
  <si>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</si>
  <si>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</si>
  <si>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</si>
  <si>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</si>
  <si>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</si>
  <si>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</si>
  <si>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</si>
  <si>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</si>
  <si>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</si>
  <si>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</si>
  <si>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</si>
  <si>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</si>
  <si>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</si>
  <si>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</si>
  <si>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</si>
  <si>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</si>
  <si>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</si>
  <si>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</si>
  <si>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</si>
  <si>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</si>
  <si>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</si>
  <si>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</si>
  <si>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</si>
  <si>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</si>
  <si>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</si>
  <si>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</si>
  <si>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</si>
  <si>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</si>
  <si>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</si>
  <si>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</si>
  <si>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</si>
  <si>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</si>
  <si>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</si>
  <si>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</si>
  <si>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</si>
  <si>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</si>
  <si>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</si>
  <si>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</si>
  <si>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</si>
  <si>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</si>
  <si>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</si>
  <si>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</si>
  <si>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</si>
  <si>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</si>
  <si>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</si>
  <si>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</si>
  <si>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</si>
  <si>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</si>
  <si>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</si>
  <si>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</si>
  <si>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</si>
  <si>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</si>
  <si>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</si>
  <si>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</si>
  <si>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</si>
  <si>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</si>
  <si>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</si>
  <si>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</si>
  <si>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</si>
  <si>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</si>
  <si>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</si>
  <si>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</si>
  <si>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</si>
  <si>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</si>
  <si>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</si>
  <si>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</si>
  <si>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</si>
  <si>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</si>
  <si>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</si>
  <si>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</si>
  <si>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</si>
  <si>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</si>
  <si>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</si>
  <si>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</si>
  <si>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</si>
  <si>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</si>
  <si>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</si>
  <si>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</si>
  <si>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</si>
  <si>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</si>
  <si>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</si>
  <si>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</si>
  <si>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</si>
  <si>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</si>
  <si>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</si>
  <si>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</si>
  <si>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</si>
  <si>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</si>
  <si>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</si>
  <si>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</si>
  <si>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</si>
  <si>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</si>
  <si>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</si>
  <si>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</si>
  <si>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</si>
  <si>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</si>
  <si>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</si>
  <si>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</si>
  <si>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</si>
  <si>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</si>
  <si>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</si>
  <si>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</si>
  <si>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</si>
  <si>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</si>
  <si>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</si>
  <si>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</si>
  <si>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</si>
  <si>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</si>
  <si>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</si>
  <si>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</si>
  <si>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</si>
  <si>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</si>
  <si>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</si>
  <si>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</si>
  <si>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</si>
  <si>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</si>
  <si>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</si>
  <si>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</si>
  <si>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</si>
  <si>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</si>
  <si>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</si>
  <si>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</si>
  <si>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</si>
  <si>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</si>
  <si>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</si>
  <si>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</si>
  <si>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</si>
  <si>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</si>
  <si>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</si>
  <si>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</si>
  <si>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</si>
  <si>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</si>
  <si>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</si>
  <si>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</si>
  <si>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</si>
  <si>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</si>
  <si>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</si>
  <si>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</si>
  <si>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</si>
  <si>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</si>
  <si>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</si>
  <si>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</si>
  <si>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</si>
  <si>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</si>
  <si>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</si>
  <si>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</si>
  <si>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</si>
  <si>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</si>
  <si>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</si>
  <si>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</si>
  <si>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</si>
  <si>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</si>
  <si>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</si>
  <si>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</si>
  <si>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</si>
  <si>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</si>
  <si>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</si>
  <si>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</si>
  <si>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</si>
  <si>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</si>
  <si>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</si>
  <si>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</si>
  <si>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</si>
  <si>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</si>
  <si>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</si>
  <si>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</si>
  <si>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</si>
  <si>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</si>
  <si>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</si>
  <si>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</si>
  <si>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</si>
  <si>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</si>
  <si>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</si>
  <si>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</si>
  <si>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</si>
  <si>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</si>
  <si>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</si>
  <si>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</si>
  <si>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</si>
  <si>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</si>
  <si>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</si>
  <si>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</si>
  <si>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</si>
  <si>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</si>
  <si>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</si>
  <si>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</si>
  <si>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</si>
  <si>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</si>
  <si>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</si>
  <si>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</si>
  <si>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</si>
  <si>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</si>
  <si>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</si>
  <si>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</si>
  <si>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</si>
  <si>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</si>
  <si>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</si>
  <si>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</si>
  <si>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</si>
  <si>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</si>
  <si>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</si>
  <si>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</si>
  <si>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</si>
  <si>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</si>
  <si>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</si>
  <si>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</si>
  <si>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</si>
  <si>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</si>
  <si>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</si>
  <si>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</si>
  <si>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</si>
  <si>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</si>
  <si>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</si>
  <si>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</si>
  <si>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</si>
  <si>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</si>
  <si>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</si>
  <si>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</si>
  <si>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</si>
  <si>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</si>
  <si>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</si>
  <si>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</si>
  <si>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</si>
  <si>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</si>
  <si>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</si>
  <si>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</si>
  <si>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</si>
  <si>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</si>
  <si>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</si>
  <si>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</si>
  <si>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</si>
  <si>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</si>
  <si>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</si>
  <si>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</si>
  <si>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</si>
  <si>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</si>
  <si>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</si>
  <si>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</si>
  <si>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</si>
  <si>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</si>
  <si>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</si>
  <si>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</si>
  <si>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</si>
  <si>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</si>
  <si>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</si>
  <si>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</si>
  <si>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</si>
  <si>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</si>
  <si>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</si>
  <si>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</si>
  <si>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</si>
  <si>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</si>
  <si>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</si>
  <si>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</si>
  <si>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</si>
  <si>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</si>
  <si>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</si>
  <si>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</si>
  <si>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</si>
  <si>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</si>
  <si>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</si>
  <si>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</si>
  <si>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</si>
  <si>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</si>
  <si>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</si>
  <si>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</si>
  <si>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</si>
  <si>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</si>
  <si>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</si>
  <si>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</si>
  <si>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</si>
  <si>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</si>
  <si>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</si>
  <si>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</si>
  <si>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</si>
  <si>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</si>
  <si>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</si>
  <si>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</si>
  <si>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</si>
  <si>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</si>
  <si>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</si>
  <si>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</si>
  <si>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</si>
  <si>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</si>
  <si>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</si>
  <si>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</si>
  <si>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</si>
  <si>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</si>
  <si>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</si>
  <si>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</si>
  <si>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</si>
  <si>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</si>
  <si>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</si>
  <si>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</si>
  <si>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</si>
  <si>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</si>
  <si>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</si>
  <si>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</si>
  <si>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</si>
  <si>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</si>
  <si>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</si>
  <si>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</si>
  <si>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</si>
  <si>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</si>
  <si>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</si>
  <si>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</si>
  <si>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</si>
  <si>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</si>
  <si>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</si>
  <si>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</si>
  <si>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</si>
  <si>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</si>
  <si>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</si>
  <si>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</si>
  <si>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</si>
  <si>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</si>
  <si>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</si>
  <si>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</si>
  <si>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</si>
  <si>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</si>
  <si>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</si>
  <si>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</si>
  <si>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</si>
  <si>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</si>
  <si>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</si>
  <si>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</si>
  <si>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</si>
  <si>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</si>
  <si>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</si>
  <si>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</si>
  <si>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</si>
  <si>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</si>
  <si>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</si>
  <si>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</si>
  <si>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</si>
  <si>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</si>
  <si>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</si>
  <si>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</si>
  <si>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</si>
  <si>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</si>
  <si>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</si>
  <si>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</si>
  <si>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</si>
  <si>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</si>
  <si>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</si>
  <si>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</si>
  <si>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</si>
  <si>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</si>
  <si>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</si>
  <si>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</si>
  <si>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</si>
  <si>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</si>
  <si>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</si>
  <si>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</si>
  <si>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</si>
  <si>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</si>
  <si>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</si>
  <si>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</si>
  <si>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</si>
  <si>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</si>
  <si>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</si>
  <si>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</si>
  <si>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</si>
  <si>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</si>
  <si>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</si>
  <si>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</si>
  <si>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</si>
  <si>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</si>
  <si>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</si>
  <si>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</si>
  <si>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</si>
  <si>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</si>
  <si>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</si>
  <si>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</si>
  <si>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</si>
  <si>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</si>
  <si>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</si>
  <si>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</si>
  <si>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</si>
  <si>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</si>
  <si>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</si>
  <si>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</si>
  <si>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</si>
  <si>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</si>
  <si>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</si>
  <si>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</si>
  <si>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</si>
  <si>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</si>
  <si>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</si>
  <si>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</si>
  <si>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</si>
  <si>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</si>
  <si>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</si>
  <si>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</si>
  <si>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</si>
  <si>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</si>
  <si>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</si>
  <si>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</si>
  <si>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</si>
  <si>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</si>
  <si>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</si>
  <si>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</si>
  <si>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</si>
  <si>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</si>
  <si>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</si>
  <si>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</si>
  <si>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</si>
  <si>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</si>
  <si>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</si>
  <si>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</si>
  <si>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</si>
  <si>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</si>
  <si>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</si>
  <si>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</si>
  <si>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</si>
  <si>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</si>
  <si>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</si>
  <si>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</si>
  <si>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</si>
  <si>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</si>
  <si>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</si>
  <si>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</si>
  <si>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</si>
  <si>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</si>
  <si>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</si>
  <si>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</si>
  <si>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</si>
  <si>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</si>
  <si>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</si>
  <si>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</si>
  <si>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</si>
  <si>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</si>
  <si>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</si>
  <si>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</si>
  <si>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</si>
  <si>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</si>
  <si>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</si>
  <si>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</si>
  <si>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</si>
  <si>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</si>
  <si>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</si>
  <si>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</si>
  <si>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</si>
  <si>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</si>
  <si>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</si>
  <si>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</si>
  <si>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</si>
  <si>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</si>
  <si>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</si>
  <si>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</si>
  <si>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</si>
  <si>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</si>
  <si>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</si>
  <si>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</si>
  <si>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</si>
  <si>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</si>
  <si>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</si>
  <si>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</si>
  <si>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</si>
  <si>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</si>
  <si>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</si>
  <si>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</si>
  <si>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</si>
  <si>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</si>
  <si>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</si>
  <si>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</si>
  <si>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</si>
  <si>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</si>
  <si>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</si>
  <si>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</si>
  <si>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</si>
  <si>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</si>
  <si>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</si>
  <si>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</si>
  <si>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</si>
  <si>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</si>
  <si>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</si>
  <si>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</si>
  <si>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</si>
  <si>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</si>
  <si>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</si>
  <si>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</si>
  <si>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</si>
  <si>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</si>
  <si>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</si>
  <si>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</si>
  <si>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</si>
  <si>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</si>
  <si>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</si>
  <si>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</si>
  <si>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</si>
  <si>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</si>
  <si>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</si>
  <si>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</si>
  <si>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</si>
  <si>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</si>
  <si>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</si>
  <si>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</si>
  <si>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</si>
  <si>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</si>
  <si>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</si>
  <si>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</si>
  <si>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</si>
  <si>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</si>
  <si>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</si>
  <si>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</si>
  <si>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</si>
  <si>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</si>
  <si>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</si>
  <si>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</si>
  <si>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</si>
  <si>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</si>
  <si>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</si>
  <si>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</si>
  <si>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</si>
  <si>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</si>
  <si>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</si>
  <si>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</si>
  <si>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</si>
  <si>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</si>
  <si>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</si>
  <si>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</si>
  <si>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</si>
  <si>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</si>
  <si>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</si>
  <si>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</si>
  <si>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</si>
  <si>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</si>
  <si>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</si>
  <si>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</si>
  <si>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</si>
  <si>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</si>
  <si>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</si>
  <si>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</si>
  <si>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</si>
  <si>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</si>
  <si>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</si>
  <si>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</si>
  <si>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</si>
  <si>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</si>
  <si>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</si>
  <si>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</si>
  <si>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</si>
  <si>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</si>
  <si>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</si>
  <si>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</si>
  <si>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</si>
  <si>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</si>
  <si>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</si>
  <si>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</si>
  <si>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</si>
  <si>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</si>
  <si>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</si>
  <si>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</si>
  <si>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</si>
  <si>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</si>
  <si>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</si>
  <si>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</si>
  <si>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</si>
  <si>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</si>
  <si>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</si>
  <si>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</si>
  <si>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</si>
  <si>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</si>
  <si>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</si>
  <si>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</si>
  <si>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</si>
  <si>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</si>
  <si>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</si>
  <si>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</si>
  <si>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</si>
  <si>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</si>
  <si>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</si>
  <si>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</si>
  <si>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</si>
  <si>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</si>
  <si>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</si>
  <si>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</si>
  <si>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</si>
  <si>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</si>
  <si>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</si>
  <si>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</si>
  <si>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</si>
  <si>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</si>
  <si>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</si>
  <si>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</si>
  <si>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</si>
  <si>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</si>
  <si>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</si>
  <si>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</si>
  <si>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</si>
  <si>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</si>
  <si>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</si>
  <si>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</si>
  <si>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</si>
  <si>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</si>
  <si>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</si>
  <si>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</si>
  <si>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</si>
  <si>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</si>
  <si>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</si>
  <si>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</si>
  <si>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</si>
  <si>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</si>
  <si>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</si>
  <si>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</si>
  <si>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</si>
  <si>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</si>
  <si>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</si>
  <si>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</si>
  <si>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</si>
  <si>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</si>
  <si>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</si>
  <si>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</si>
  <si>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</si>
  <si>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</si>
  <si>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</si>
  <si>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</si>
  <si>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</si>
  <si>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</si>
  <si>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</si>
  <si>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</si>
  <si>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</si>
  <si>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</si>
  <si>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</si>
  <si>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</si>
  <si>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</si>
  <si>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</si>
  <si>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</si>
  <si>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</si>
  <si>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</si>
  <si>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</si>
  <si>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</si>
  <si>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</si>
  <si>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</si>
  <si>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</si>
  <si>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</si>
  <si>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</si>
  <si>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</si>
  <si>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</si>
  <si>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</si>
  <si>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</si>
  <si>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</si>
  <si>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</si>
  <si>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</si>
  <si>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</si>
  <si>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</si>
  <si>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</si>
  <si>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</si>
  <si>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</si>
  <si>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</si>
  <si>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</si>
  <si>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</si>
  <si>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</si>
  <si>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</si>
  <si>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</si>
  <si>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</si>
  <si>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</si>
  <si>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</si>
  <si>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</si>
  <si>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</si>
  <si>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</si>
  <si>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</si>
  <si>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</si>
  <si>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</si>
  <si>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</si>
  <si>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</si>
  <si>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</si>
  <si>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</si>
  <si>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</si>
  <si>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</si>
  <si>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</si>
  <si>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</si>
  <si>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</si>
  <si>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</si>
  <si>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</si>
  <si>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</si>
  <si>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</si>
  <si>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</si>
  <si>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</si>
  <si>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</si>
  <si>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</si>
  <si>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</si>
  <si>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</si>
  <si>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</si>
  <si>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</si>
  <si>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</si>
  <si>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</si>
  <si>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</si>
  <si>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</si>
  <si>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</si>
  <si>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</si>
  <si>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</si>
  <si>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</si>
  <si>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</si>
  <si>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</si>
  <si>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</si>
  <si>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</si>
  <si>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</si>
  <si>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</si>
  <si>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</si>
  <si>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</si>
  <si>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</si>
  <si>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</si>
  <si>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</si>
  <si>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</si>
  <si>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</si>
  <si>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</si>
  <si>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</si>
  <si>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</si>
  <si>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</si>
  <si>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</si>
  <si>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</si>
  <si>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</si>
  <si>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</si>
  <si>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</si>
  <si>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</si>
  <si>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</si>
  <si>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</si>
  <si>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</si>
  <si>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</si>
  <si>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</si>
  <si>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</si>
  <si>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</si>
  <si>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</si>
  <si>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</si>
  <si>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</si>
  <si>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</si>
  <si>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</si>
  <si>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</si>
  <si>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</si>
  <si>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</si>
  <si>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</si>
  <si>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</si>
  <si>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</si>
  <si>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</si>
  <si>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</si>
  <si>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</si>
  <si>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</si>
  <si>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</si>
  <si>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</si>
  <si>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</si>
  <si>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</si>
  <si>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</si>
  <si>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</si>
  <si>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</si>
  <si>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</si>
  <si>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</si>
  <si>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</si>
  <si>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</si>
  <si>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</si>
  <si>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</si>
  <si>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</si>
  <si>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</si>
  <si>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</si>
  <si>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</si>
  <si>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</si>
  <si>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</si>
  <si>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</si>
  <si>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</si>
  <si>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</si>
  <si>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</si>
  <si>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</si>
  <si>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</si>
  <si>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</si>
  <si>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</si>
  <si>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</si>
  <si>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</si>
  <si>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</si>
  <si>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</si>
  <si>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</si>
  <si>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</si>
  <si>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</si>
  <si>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</si>
  <si>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</si>
  <si>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</si>
  <si>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</si>
  <si>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</si>
  <si>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</si>
  <si>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</si>
  <si>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</si>
  <si>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</si>
  <si>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</si>
  <si>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</si>
  <si>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</si>
  <si>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</si>
  <si>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</si>
  <si>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</si>
  <si>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</si>
  <si>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</si>
  <si>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</si>
  <si>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</si>
  <si>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</si>
  <si>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</si>
  <si>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</si>
  <si>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</si>
  <si>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</si>
  <si>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</si>
  <si>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</si>
  <si>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</si>
  <si>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</si>
  <si>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</si>
  <si>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</si>
  <si>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</si>
  <si>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</si>
  <si>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</si>
  <si>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</si>
  <si>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</si>
  <si>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</si>
  <si>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</si>
  <si>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</si>
  <si>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</si>
  <si>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</si>
  <si>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</si>
  <si>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</si>
  <si>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</si>
  <si>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</si>
  <si>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</si>
  <si>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</si>
  <si>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</si>
  <si>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</si>
  <si>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</si>
  <si>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</si>
  <si>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</si>
  <si>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</si>
  <si>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</si>
  <si>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</si>
  <si>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</si>
  <si>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</si>
  <si>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</si>
  <si>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</si>
  <si>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</si>
  <si>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</si>
  <si>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</si>
  <si>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</si>
  <si>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</si>
  <si>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</si>
  <si>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</si>
  <si>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</si>
  <si>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</si>
  <si>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</si>
  <si>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</si>
  <si>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</si>
  <si>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</si>
  <si>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</si>
  <si>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</si>
  <si>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</si>
  <si>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</si>
  <si>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</si>
  <si>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</si>
  <si>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</si>
  <si>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</si>
  <si>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</si>
  <si>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</si>
  <si>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</si>
  <si>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</si>
  <si>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</si>
  <si>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</si>
  <si>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</si>
  <si>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</si>
  <si>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</si>
  <si>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</si>
  <si>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</si>
  <si>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</si>
  <si>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</si>
  <si>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</si>
  <si>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</si>
  <si>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</si>
  <si>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</si>
  <si>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</si>
  <si>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</si>
  <si>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</si>
  <si>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</si>
  <si>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</si>
  <si>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</si>
  <si>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</si>
  <si>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</si>
  <si>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</si>
  <si>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</si>
  <si>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</si>
  <si>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</si>
  <si>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</si>
  <si>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</si>
  <si>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</si>
  <si>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</si>
  <si>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</si>
  <si>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</si>
  <si>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</si>
  <si>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</si>
  <si>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</si>
  <si>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</si>
  <si>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</si>
  <si>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</si>
  <si>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</si>
  <si>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</si>
  <si>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</si>
  <si>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</si>
  <si>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</si>
  <si>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</si>
  <si>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</si>
  <si>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</si>
  <si>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</si>
  <si>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</si>
  <si>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</si>
  <si>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</si>
  <si>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</si>
  <si>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</si>
  <si>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</si>
  <si>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</si>
  <si>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</si>
  <si>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</si>
  <si>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</si>
  <si>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</si>
  <si>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</si>
  <si>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</si>
  <si>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</si>
  <si>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</si>
  <si>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</si>
  <si>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</si>
  <si>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</si>
  <si>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</si>
  <si>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</si>
  <si>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</si>
  <si>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</si>
  <si>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</si>
  <si>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</si>
  <si>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</si>
  <si>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</si>
  <si>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</si>
  <si>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</si>
  <si>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</si>
  <si>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</si>
  <si>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</si>
  <si>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</si>
  <si>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</si>
  <si>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</si>
  <si>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</si>
  <si>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</si>
  <si>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</si>
  <si>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</si>
  <si>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</si>
  <si>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</si>
  <si>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</si>
  <si>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</si>
  <si>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</si>
  <si>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</si>
  <si>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</si>
  <si>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</si>
  <si>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</si>
  <si>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</si>
  <si>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</si>
  <si>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</si>
  <si>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</si>
  <si>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</si>
  <si>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</si>
  <si>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</si>
  <si>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</si>
  <si>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</si>
  <si>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</si>
  <si>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</si>
  <si>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</si>
  <si>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</si>
  <si>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</si>
  <si>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</si>
  <si>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</si>
  <si>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</si>
  <si>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</si>
  <si>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</si>
  <si>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</si>
  <si>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</si>
  <si>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</si>
  <si>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</si>
  <si>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</si>
  <si>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</si>
  <si>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</si>
  <si>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</si>
  <si>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</si>
  <si>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</si>
  <si>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</si>
  <si>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</si>
  <si>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</si>
  <si>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</si>
  <si>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</si>
  <si>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</si>
  <si>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</si>
  <si>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</si>
  <si>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</si>
  <si>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</si>
  <si>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</si>
  <si>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</si>
  <si>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</si>
  <si>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</si>
  <si>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</si>
  <si>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</si>
  <si>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</si>
  <si>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</si>
  <si>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</si>
  <si>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</si>
  <si>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</si>
  <si>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</si>
  <si>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</si>
  <si>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</si>
  <si>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</si>
  <si>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</si>
  <si>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</si>
  <si>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</si>
  <si>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</si>
  <si>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</si>
  <si>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</si>
  <si>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</si>
  <si>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</si>
  <si>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</si>
  <si>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</si>
  <si>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</si>
  <si>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</si>
  <si>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</si>
  <si>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</si>
  <si>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</si>
  <si>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</si>
  <si>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</si>
  <si>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</si>
  <si>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</si>
  <si>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</si>
  <si>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</si>
  <si>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</si>
  <si>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</si>
  <si>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</si>
  <si>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</si>
  <si>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</si>
  <si>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</si>
  <si>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</si>
  <si>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</si>
  <si>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</si>
  <si>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</si>
  <si>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</si>
  <si>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</si>
  <si>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</si>
  <si>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</si>
  <si>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</si>
  <si>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</si>
  <si>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</si>
  <si>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</si>
  <si>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</si>
  <si>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</si>
  <si>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</si>
  <si>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</si>
  <si>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</si>
  <si>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</si>
  <si>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</si>
  <si>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</si>
  <si>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</si>
  <si>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</si>
  <si>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</si>
  <si>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</si>
  <si>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</si>
  <si>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</si>
  <si>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</si>
  <si>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</si>
  <si>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</si>
  <si>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</si>
  <si>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</si>
  <si>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</si>
  <si>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</si>
  <si>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</si>
  <si>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</si>
  <si>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</si>
  <si>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</si>
  <si>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</si>
  <si>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</si>
  <si>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</si>
  <si>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</si>
  <si>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</si>
  <si>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</si>
  <si>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</si>
  <si>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</si>
  <si>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</si>
  <si>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</si>
  <si>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</si>
  <si>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</si>
  <si>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</si>
  <si>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</si>
  <si>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</si>
  <si>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</si>
  <si>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</si>
  <si>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</si>
  <si>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</si>
  <si>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</si>
  <si>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</si>
  <si>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</si>
  <si>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</si>
  <si>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</si>
  <si>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</si>
  <si>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</si>
  <si>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</si>
  <si>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</si>
  <si>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</si>
  <si>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</si>
  <si>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</si>
  <si>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</si>
  <si>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</si>
  <si>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</si>
  <si>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</si>
  <si>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</si>
  <si>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</si>
  <si>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</si>
  <si>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</si>
  <si>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</si>
  <si>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</si>
  <si>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</si>
  <si>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</si>
  <si>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</si>
  <si>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</si>
  <si>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</si>
  <si>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</si>
  <si>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</si>
  <si>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</si>
  <si>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</si>
  <si>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</si>
  <si>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</si>
  <si>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</si>
  <si>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</si>
  <si>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</si>
  <si>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</si>
  <si>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</si>
  <si>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</si>
  <si>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</si>
  <si>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</si>
  <si>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</si>
  <si>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</si>
  <si>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</si>
  <si>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</si>
  <si>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</si>
  <si>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</si>
  <si>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</si>
  <si>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</si>
  <si>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</si>
  <si>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</si>
  <si>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</si>
  <si>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</si>
  <si>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</si>
  <si>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</si>
  <si>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</si>
  <si>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</si>
  <si>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</si>
  <si>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</si>
  <si>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</si>
  <si>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</si>
  <si>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</si>
  <si>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</si>
  <si>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</si>
  <si>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</si>
  <si>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</si>
  <si>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</si>
  <si>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</si>
  <si>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</si>
  <si>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</si>
  <si>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</si>
  <si>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</si>
  <si>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</si>
  <si>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</si>
  <si>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</si>
  <si>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</si>
  <si>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</si>
  <si>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</si>
  <si>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</si>
  <si>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</si>
  <si>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</si>
  <si>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</si>
  <si>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</si>
  <si>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</si>
  <si>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</si>
  <si>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</si>
  <si>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</si>
  <si>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</si>
  <si>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</si>
  <si>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</si>
  <si>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</si>
  <si>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</si>
  <si>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</si>
  <si>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</si>
  <si>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</si>
  <si>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</si>
  <si>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</si>
  <si>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</si>
  <si>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</si>
  <si>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</si>
  <si>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</si>
  <si>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</si>
  <si>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</si>
  <si>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</si>
  <si>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</si>
  <si>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</si>
  <si>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</si>
  <si>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</si>
  <si>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</si>
  <si>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</si>
  <si>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</si>
  <si>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</si>
  <si>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</si>
  <si>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</si>
  <si>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</si>
  <si>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</si>
  <si>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</si>
  <si>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</si>
  <si>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</si>
  <si>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</si>
  <si>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</si>
  <si>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</si>
  <si>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</si>
  <si>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</si>
  <si>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</si>
  <si>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</si>
  <si>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</si>
  <si>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</si>
  <si>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</si>
  <si>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</si>
  <si>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</si>
  <si>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</si>
  <si>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</si>
  <si>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</si>
  <si>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</si>
  <si>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</si>
  <si>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</si>
  <si>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</si>
  <si>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</si>
  <si>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</si>
  <si>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</si>
  <si>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</si>
  <si>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</si>
  <si>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</si>
  <si>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</si>
  <si>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</si>
  <si>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</si>
  <si>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</si>
  <si>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</si>
  <si>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</si>
  <si>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</si>
  <si>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</si>
  <si>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</si>
  <si>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</si>
  <si>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</si>
  <si>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</si>
  <si>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</si>
  <si>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</si>
  <si>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</si>
  <si>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</si>
  <si>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</si>
  <si>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</si>
  <si>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</si>
  <si>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</si>
  <si>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</si>
  <si>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</si>
  <si>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</si>
  <si>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</si>
  <si>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</si>
  <si>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</si>
  <si>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</si>
  <si>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</si>
  <si>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</si>
  <si>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</si>
  <si>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</si>
  <si>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</si>
  <si>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</si>
  <si>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</si>
  <si>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</si>
  <si>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</si>
  <si>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</si>
  <si>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</si>
  <si>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</si>
  <si>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</si>
  <si>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</si>
  <si>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</si>
  <si>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</si>
  <si>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</si>
  <si>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</si>
  <si>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</si>
  <si>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</si>
  <si>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</si>
  <si>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</si>
  <si>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</si>
  <si>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</si>
  <si>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</si>
  <si>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</si>
  <si>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</si>
  <si>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</si>
  <si>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</si>
  <si>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</si>
  <si>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</si>
  <si>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</si>
  <si>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</si>
  <si>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</si>
  <si>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</si>
  <si>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</si>
  <si>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</si>
  <si>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</si>
  <si>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</si>
  <si>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</si>
  <si>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</si>
  <si>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</si>
  <si>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</si>
  <si>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</si>
  <si>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</si>
  <si>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</si>
  <si>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</si>
  <si>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</si>
  <si>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</si>
  <si>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</si>
  <si>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</si>
  <si>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</si>
  <si>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</si>
  <si>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</si>
  <si>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</si>
  <si>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</si>
  <si>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</si>
  <si>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</si>
  <si>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</si>
  <si>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</si>
  <si>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</si>
  <si>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</si>
  <si>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</si>
  <si>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</si>
  <si>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</si>
  <si>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</si>
  <si>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</si>
  <si>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</si>
  <si>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</si>
  <si>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</si>
  <si>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</si>
  <si>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</si>
  <si>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</si>
  <si>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</si>
  <si>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</si>
  <si>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</si>
  <si>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</si>
  <si>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</si>
  <si>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</si>
  <si>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</si>
  <si>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</si>
  <si>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</si>
  <si>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</si>
  <si>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</si>
  <si>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</si>
  <si>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</si>
  <si>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</si>
  <si>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</si>
  <si>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</si>
  <si>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</si>
  <si>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</si>
  <si>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</si>
  <si>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</si>
  <si>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</si>
  <si>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</si>
  <si>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</si>
  <si>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</si>
  <si>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</si>
  <si>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</si>
  <si>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</si>
  <si>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</si>
  <si>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</si>
  <si>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</si>
  <si>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</si>
  <si>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</si>
  <si>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</si>
  <si>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</si>
  <si>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</si>
  <si>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</si>
  <si>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</si>
  <si>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</si>
  <si>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</si>
  <si>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</si>
  <si>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</si>
  <si>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</si>
  <si>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</si>
  <si>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</si>
  <si>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</si>
  <si>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</si>
  <si>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</si>
  <si>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</si>
  <si>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</si>
  <si>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</si>
  <si>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</si>
  <si>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</si>
  <si>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</si>
  <si>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</si>
  <si>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</si>
  <si>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</si>
  <si>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</si>
  <si>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</si>
  <si>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</si>
  <si>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</si>
  <si>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</si>
  <si>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</si>
  <si>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</si>
  <si>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</si>
  <si>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</si>
  <si>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</si>
  <si>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</si>
  <si>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</si>
  <si>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</si>
  <si>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</si>
  <si>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</si>
  <si>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</si>
  <si>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</si>
  <si>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</si>
  <si>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</si>
  <si>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</si>
  <si>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</si>
  <si>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</si>
  <si>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</si>
  <si>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</si>
  <si>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</si>
  <si>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</si>
  <si>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</si>
  <si>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</si>
  <si>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</si>
  <si>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</si>
  <si>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</si>
  <si>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</si>
  <si>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</si>
  <si>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</si>
  <si>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</si>
  <si>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</si>
  <si>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</si>
  <si>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</si>
  <si>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</si>
  <si>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</si>
  <si>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</si>
  <si>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</si>
  <si>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</si>
  <si>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</si>
  <si>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</si>
  <si>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</si>
  <si>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</si>
  <si>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</si>
  <si>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</si>
  <si>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</si>
  <si>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</si>
  <si>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</si>
  <si>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</si>
  <si>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</si>
  <si>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</si>
  <si>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</si>
  <si>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</si>
  <si>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</si>
  <si>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</si>
  <si>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</si>
  <si>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</si>
  <si>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</si>
  <si>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</si>
  <si>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</si>
  <si>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</si>
  <si>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</si>
  <si>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</si>
  <si>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</si>
  <si>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</si>
  <si>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</si>
  <si>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</si>
  <si>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</si>
  <si>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</si>
  <si>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</si>
  <si>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</si>
  <si>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</si>
  <si>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</si>
  <si>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</si>
  <si>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</si>
  <si>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</si>
  <si>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</si>
  <si>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</si>
  <si>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</si>
  <si>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</si>
  <si>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</si>
  <si>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</si>
  <si>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</si>
  <si>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</si>
  <si>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</si>
  <si>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</si>
  <si>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</si>
  <si>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</si>
  <si>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</si>
  <si>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</si>
  <si>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</si>
  <si>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</si>
  <si>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</si>
  <si>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</si>
  <si>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</si>
  <si>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</si>
  <si>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</si>
  <si>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</si>
  <si>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</si>
  <si>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</si>
  <si>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</si>
  <si>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</si>
  <si>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</si>
  <si>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</si>
  <si>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</si>
  <si>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</si>
  <si>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</si>
  <si>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</si>
  <si>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</si>
  <si>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</si>
  <si>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</si>
  <si>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</si>
  <si>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</si>
  <si>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</si>
  <si>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</si>
  <si>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</si>
  <si>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</si>
  <si>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</si>
  <si>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</si>
  <si>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</si>
  <si>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</si>
  <si>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</si>
  <si>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</si>
  <si>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</si>
  <si>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</si>
  <si>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</si>
  <si>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</si>
  <si>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</si>
  <si>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</si>
  <si>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</si>
  <si>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</si>
  <si>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</si>
  <si>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</si>
  <si>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</si>
  <si>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</si>
  <si>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</si>
  <si>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</si>
  <si>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</si>
  <si>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</si>
  <si>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</si>
  <si>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</si>
  <si>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</si>
  <si>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</si>
  <si>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</si>
  <si>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</si>
  <si>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</si>
  <si>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</si>
  <si>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</si>
  <si>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</si>
  <si>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</si>
  <si>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</si>
  <si>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</si>
  <si>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</si>
  <si>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</si>
  <si>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</si>
  <si>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</si>
  <si>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</si>
  <si>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</si>
  <si>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</si>
  <si>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</si>
  <si>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</si>
  <si>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</si>
  <si>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</si>
  <si>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</si>
  <si>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</si>
  <si>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</si>
  <si>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</si>
  <si>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</si>
  <si>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</si>
  <si>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</si>
  <si>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</si>
  <si>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</si>
  <si>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</si>
  <si>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</si>
  <si>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</si>
  <si>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</si>
  <si>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</si>
  <si>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</si>
  <si>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</si>
  <si>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</si>
  <si>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</si>
  <si>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</si>
  <si>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</si>
  <si>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</si>
  <si>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</si>
  <si>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</si>
  <si>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</si>
  <si>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</si>
  <si>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</si>
  <si>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</si>
  <si>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</si>
  <si>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</si>
  <si>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</si>
  <si>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</si>
  <si>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</si>
  <si>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</si>
  <si>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</si>
  <si>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</si>
  <si>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</si>
  <si>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</si>
  <si>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</si>
  <si>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</si>
  <si>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</si>
  <si>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</si>
  <si>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</si>
  <si>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</si>
  <si>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</si>
  <si>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</si>
  <si>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</si>
  <si>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</si>
  <si>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</si>
  <si>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</si>
  <si>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</si>
  <si>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</si>
  <si>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</si>
  <si>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</si>
  <si>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</si>
  <si>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</si>
  <si>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</si>
  <si>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</si>
  <si>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</si>
  <si>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</si>
  <si>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</si>
  <si>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</si>
  <si>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</si>
  <si>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</si>
  <si>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</si>
  <si>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</si>
  <si>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</si>
  <si>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</si>
  <si>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</si>
  <si>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</si>
  <si>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</si>
  <si>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</si>
  <si>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</si>
  <si>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</si>
  <si>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</si>
  <si>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</si>
  <si>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</si>
  <si>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</si>
  <si>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</si>
  <si>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</si>
  <si>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</si>
  <si>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</si>
  <si>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</si>
  <si>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</si>
  <si>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</si>
  <si>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</si>
  <si>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</si>
  <si>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</si>
  <si>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</si>
  <si>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</si>
  <si>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</si>
  <si>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</si>
  <si>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</si>
  <si>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</si>
  <si>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</si>
  <si>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</si>
  <si>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</si>
  <si>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</si>
  <si>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</si>
  <si>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</si>
  <si>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</si>
  <si>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</si>
  <si>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</si>
  <si>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</si>
  <si>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</si>
  <si>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</si>
  <si>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</si>
  <si>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</si>
  <si>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</si>
  <si>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</si>
  <si>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</si>
  <si>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</si>
  <si>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</si>
  <si>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</si>
  <si>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</si>
  <si>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</si>
  <si>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</si>
  <si>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</si>
  <si>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</si>
  <si>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</si>
  <si>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</si>
  <si>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</si>
  <si>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</si>
  <si>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</si>
  <si>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</si>
  <si>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</si>
  <si>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</si>
  <si>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</si>
  <si>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</si>
  <si>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</si>
  <si>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</si>
  <si>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</si>
  <si>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</si>
  <si>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</si>
  <si>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</si>
  <si>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</si>
  <si>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</si>
  <si>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</si>
  <si>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</si>
  <si>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</si>
  <si>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</si>
  <si>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</si>
  <si>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</si>
  <si>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</si>
  <si>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</si>
  <si>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</si>
  <si>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</si>
  <si>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</si>
  <si>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</si>
  <si>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</si>
  <si>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</si>
  <si>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</si>
  <si>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</si>
  <si>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</si>
  <si>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</si>
  <si>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</si>
  <si>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</si>
  <si>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</si>
  <si>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</si>
  <si>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</si>
  <si>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</si>
  <si>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</si>
  <si>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</si>
  <si>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</si>
  <si>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</si>
  <si>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</si>
  <si>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</si>
  <si>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</si>
  <si>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</si>
  <si>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</si>
  <si>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</si>
  <si>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</si>
  <si>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</si>
  <si>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</si>
  <si>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</si>
  <si>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</si>
  <si>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</si>
  <si>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</si>
  <si>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</si>
  <si>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</si>
  <si>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</si>
  <si>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</si>
  <si>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</si>
  <si>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</si>
  <si>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</si>
  <si>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</si>
  <si>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</si>
  <si>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</si>
  <si>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</si>
  <si>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</si>
  <si>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</si>
  <si>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</si>
  <si>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</si>
  <si>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</si>
  <si>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</si>
  <si>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</si>
  <si>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</si>
  <si>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</si>
  <si>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</si>
  <si>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</si>
  <si>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</si>
  <si>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</si>
  <si>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</si>
  <si>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</si>
  <si>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</si>
  <si>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</si>
  <si>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</si>
  <si>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</si>
  <si>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</si>
  <si>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</si>
  <si>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</si>
  <si>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</si>
  <si>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</si>
  <si>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</si>
  <si>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</si>
  <si>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</si>
  <si>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</si>
  <si>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</si>
  <si>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</si>
  <si>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</si>
  <si>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</si>
  <si>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</si>
  <si>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</si>
  <si>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</si>
  <si>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</si>
  <si>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</si>
  <si>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</si>
  <si>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</si>
  <si>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</si>
  <si>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</si>
  <si>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</si>
  <si>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</si>
  <si>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</si>
  <si>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</si>
  <si>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</si>
  <si>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</si>
  <si>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</si>
  <si>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</si>
  <si>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</si>
  <si>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</si>
  <si>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</si>
  <si>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</si>
  <si>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</si>
  <si>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</si>
  <si>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</si>
  <si>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</si>
  <si>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</si>
  <si>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</si>
  <si>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</si>
  <si>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</si>
  <si>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</si>
  <si>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</si>
  <si>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</si>
  <si>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</si>
  <si>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</si>
  <si>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</si>
  <si>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</si>
  <si>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</si>
  <si>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</si>
  <si>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</si>
  <si>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</si>
  <si>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</si>
  <si>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</si>
  <si>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</si>
  <si>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</si>
  <si>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</si>
  <si>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</si>
  <si>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</si>
  <si>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</si>
  <si>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</si>
  <si>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</si>
  <si>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</si>
  <si>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</si>
  <si>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</si>
  <si>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</si>
  <si>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</si>
  <si>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</si>
  <si>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</si>
  <si>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</si>
  <si>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</si>
  <si>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</si>
  <si>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</si>
  <si>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</si>
  <si>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</si>
  <si>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</si>
  <si>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</si>
  <si>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</si>
  <si>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</si>
  <si>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</si>
  <si>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</si>
  <si>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</si>
  <si>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</si>
  <si>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</si>
  <si>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</si>
  <si>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</si>
  <si>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</si>
  <si>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</si>
  <si>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</si>
  <si>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</si>
  <si>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</si>
  <si>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</si>
  <si>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</si>
  <si>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</si>
  <si>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</si>
  <si>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</si>
  <si>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</si>
  <si>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</si>
  <si>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</si>
  <si>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</si>
  <si>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</si>
  <si>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</si>
  <si>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</si>
  <si>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</si>
  <si>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</si>
  <si>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</si>
  <si>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</si>
  <si>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</si>
  <si>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</si>
  <si>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</si>
  <si>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</si>
  <si>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</si>
  <si>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</si>
  <si>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</si>
  <si>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</si>
  <si>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</si>
  <si>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</si>
  <si>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</si>
  <si>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</si>
  <si>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</si>
  <si>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</si>
  <si>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</si>
  <si>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</si>
  <si>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</si>
  <si>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</si>
  <si>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</si>
  <si>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</si>
  <si>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</si>
  <si>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</si>
  <si>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</si>
  <si>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</si>
  <si>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</si>
  <si>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</si>
  <si>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</si>
  <si>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</si>
  <si>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</si>
  <si>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</si>
  <si>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</si>
  <si>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</si>
  <si>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</si>
  <si>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</si>
  <si>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</si>
  <si>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</si>
  <si>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</si>
  <si>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</si>
  <si>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</si>
  <si>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</si>
  <si>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</si>
  <si>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</si>
  <si>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</si>
  <si>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</si>
  <si>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</si>
  <si>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</si>
  <si>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</si>
  <si>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</si>
  <si>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</si>
  <si>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</si>
  <si>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</si>
  <si>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</si>
  <si>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</si>
  <si>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</si>
  <si>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</si>
  <si>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</si>
  <si>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</si>
  <si>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</si>
  <si>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</si>
  <si>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</si>
  <si>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</si>
  <si>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</si>
  <si>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</si>
  <si>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</si>
  <si>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</si>
  <si>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</si>
  <si>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</si>
  <si>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</si>
  <si>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</si>
  <si>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</si>
  <si>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</si>
  <si>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</si>
  <si>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</si>
  <si>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</si>
  <si>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</si>
  <si>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</si>
  <si>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</si>
  <si>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</si>
  <si>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</si>
  <si>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</si>
  <si>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</si>
  <si>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</si>
  <si>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</si>
  <si>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</si>
  <si>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</si>
  <si>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</si>
  <si>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</si>
  <si>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</si>
  <si>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</si>
  <si>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</si>
  <si>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</si>
  <si>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</si>
  <si>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</si>
  <si>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</si>
  <si>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</si>
  <si>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</si>
  <si>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</si>
  <si>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</si>
  <si>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</si>
  <si>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</si>
  <si>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</si>
  <si>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</si>
  <si>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</si>
  <si>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</si>
  <si>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</si>
  <si>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</si>
  <si>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</si>
  <si>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</si>
  <si>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</si>
  <si>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</si>
  <si>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</si>
  <si>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</si>
  <si>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</si>
  <si>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</si>
  <si>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</si>
  <si>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</si>
  <si>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</si>
  <si>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</si>
  <si>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</si>
  <si>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</si>
  <si>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</si>
  <si>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</si>
  <si>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</si>
  <si>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</si>
  <si>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</si>
  <si>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</si>
  <si>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</si>
  <si>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</si>
  <si>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</si>
  <si>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</si>
  <si>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</si>
  <si>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</si>
  <si>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</si>
  <si>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</si>
  <si>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</si>
  <si>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</si>
  <si>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</si>
  <si>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</si>
  <si>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</si>
  <si>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</si>
  <si>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</si>
  <si>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</si>
  <si>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</si>
  <si>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</si>
  <si>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</si>
  <si>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</si>
  <si>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</si>
  <si>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</si>
  <si>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</si>
  <si>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</si>
  <si>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</si>
  <si>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</si>
  <si>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</si>
  <si>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</si>
  <si>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</si>
  <si>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</si>
  <si>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</si>
  <si>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</si>
  <si>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</si>
  <si>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</si>
  <si>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</si>
  <si>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</si>
  <si>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</si>
  <si>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</si>
  <si>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</si>
  <si>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</si>
  <si>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</si>
  <si>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</si>
  <si>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</si>
  <si>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</si>
  <si>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</si>
  <si>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</si>
  <si>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</si>
  <si>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</si>
  <si>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</si>
  <si>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</si>
  <si>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</si>
  <si>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</si>
  <si>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</si>
  <si>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</si>
  <si>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</si>
  <si>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</si>
  <si>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</si>
  <si>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</si>
  <si>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</si>
  <si>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</si>
  <si>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</si>
  <si>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</si>
  <si>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</si>
  <si>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</si>
  <si>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</si>
  <si>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</si>
  <si>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</si>
  <si>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</si>
  <si>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</si>
  <si>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</si>
  <si>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</si>
  <si>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</si>
  <si>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</si>
  <si>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</si>
  <si>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</si>
  <si>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</si>
  <si>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</si>
  <si>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</si>
  <si>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</si>
  <si>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</si>
  <si>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</si>
  <si>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</si>
  <si>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</si>
  <si>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</si>
  <si>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</si>
  <si>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</si>
  <si>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</si>
  <si>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</si>
  <si>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</si>
  <si>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</si>
  <si>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</si>
  <si>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</si>
  <si>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</si>
  <si>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</si>
  <si>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</si>
  <si>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</si>
  <si>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</si>
  <si>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</si>
  <si>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</si>
  <si>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</si>
  <si>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</si>
  <si>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</si>
  <si>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</si>
  <si>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</si>
  <si>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</si>
  <si>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</si>
  <si>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</si>
  <si>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</si>
  <si>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</si>
  <si>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</si>
  <si>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</si>
  <si>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</si>
  <si>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</si>
  <si>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</si>
  <si>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</si>
  <si>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</si>
  <si>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</si>
  <si>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</si>
  <si>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</si>
  <si>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</si>
  <si>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</si>
  <si>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</si>
  <si>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</si>
  <si>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</si>
  <si>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</si>
  <si>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</si>
  <si>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</si>
  <si>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</si>
  <si>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</si>
  <si>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</si>
  <si>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</si>
  <si>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</si>
  <si>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</si>
  <si>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</si>
  <si>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</si>
  <si>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</si>
  <si>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</si>
  <si>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</si>
  <si>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</si>
  <si>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</si>
  <si>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</si>
  <si>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</si>
  <si>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</si>
  <si>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</si>
  <si>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</si>
  <si>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</si>
  <si>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</si>
  <si>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</si>
  <si>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</si>
  <si>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</si>
  <si>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</si>
  <si>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</si>
  <si>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</si>
  <si>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</si>
  <si>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</si>
  <si>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</si>
  <si>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</si>
  <si>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</si>
  <si>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</si>
  <si>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</si>
  <si>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</si>
  <si>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</si>
  <si>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</si>
  <si>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</si>
  <si>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</si>
  <si>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</si>
  <si>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</si>
  <si>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</si>
  <si>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</si>
  <si>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</si>
  <si>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</si>
  <si>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</si>
  <si>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</si>
  <si>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</si>
  <si>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</si>
  <si>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</si>
  <si>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</si>
  <si>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</si>
  <si>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</si>
  <si>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</si>
  <si>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</si>
  <si>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</si>
  <si>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</si>
  <si>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</si>
  <si>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</si>
  <si>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</si>
  <si>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</si>
  <si>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</si>
  <si>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</si>
  <si>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</si>
  <si>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</si>
  <si>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</si>
  <si>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</si>
  <si>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</si>
  <si>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</si>
  <si>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</si>
  <si>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</si>
  <si>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</si>
  <si>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</si>
  <si>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</si>
  <si>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</si>
  <si>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</si>
  <si>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</si>
  <si>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</si>
  <si>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</si>
  <si>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</si>
  <si>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</si>
  <si>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</si>
  <si>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</si>
  <si>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</si>
  <si>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</si>
  <si>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</si>
  <si>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</si>
  <si>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</si>
  <si>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</si>
  <si>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</si>
  <si>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</si>
  <si>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</si>
  <si>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</si>
  <si>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</si>
  <si>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</si>
  <si>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</si>
  <si>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</si>
  <si>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</si>
  <si>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</si>
  <si>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</si>
  <si>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</si>
  <si>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</si>
  <si>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</si>
  <si>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</si>
  <si>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</si>
  <si>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</si>
  <si>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</si>
  <si>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</si>
  <si>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</si>
  <si>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</si>
  <si>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</si>
  <si>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</si>
  <si>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</si>
  <si>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</si>
  <si>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</si>
  <si>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</si>
  <si>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</si>
  <si>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</si>
  <si>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</si>
  <si>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</si>
  <si>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</si>
  <si>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</si>
  <si>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</si>
  <si>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</si>
  <si>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</si>
  <si>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</si>
  <si>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</si>
  <si>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</si>
  <si>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</si>
  <si>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</si>
  <si>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</si>
  <si>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</si>
  <si>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</si>
  <si>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</si>
  <si>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</si>
  <si>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</si>
  <si>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</si>
  <si>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</si>
  <si>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</si>
  <si>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</si>
  <si>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</si>
  <si>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</si>
  <si>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</si>
  <si>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</si>
  <si>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</si>
  <si>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</si>
  <si>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</si>
  <si>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</si>
  <si>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</si>
  <si>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</si>
  <si>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</si>
  <si>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</si>
  <si>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</si>
  <si>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</si>
  <si>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</si>
  <si>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</si>
  <si>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</si>
  <si>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</si>
  <si>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</si>
  <si>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</si>
  <si>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</si>
  <si>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</si>
  <si>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</si>
  <si>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</si>
  <si>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</si>
  <si>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</si>
  <si>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</si>
  <si>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</si>
  <si>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</si>
  <si>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</si>
  <si>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</si>
  <si>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</si>
  <si>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</si>
  <si>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</si>
  <si>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</si>
  <si>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</si>
  <si>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</si>
  <si>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</si>
  <si>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</si>
  <si>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</si>
  <si>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</si>
  <si>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</si>
  <si>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</si>
  <si>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</si>
  <si>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</si>
  <si>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</si>
  <si>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</si>
  <si>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</si>
  <si>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</si>
  <si>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</si>
  <si>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</si>
  <si>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</si>
  <si>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</si>
  <si>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</si>
  <si>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</si>
  <si>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</si>
  <si>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</si>
  <si>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</si>
  <si>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</si>
  <si>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</si>
  <si>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</si>
  <si>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</si>
  <si>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</si>
  <si>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</si>
  <si>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</si>
  <si>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</si>
  <si>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</si>
  <si>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</si>
  <si>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</si>
  <si>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</si>
  <si>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</si>
  <si>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</si>
  <si>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</si>
  <si>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</si>
  <si>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</si>
  <si>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</si>
  <si>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</si>
  <si>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</si>
  <si>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</si>
  <si>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</si>
  <si>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</si>
  <si>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</si>
  <si>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</si>
  <si>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</si>
  <si>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</si>
  <si>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</si>
  <si>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</si>
  <si>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</si>
  <si>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</si>
  <si>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</si>
  <si>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</si>
  <si>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</si>
  <si>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</si>
  <si>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</si>
  <si>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</si>
  <si>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</si>
  <si>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</si>
  <si>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</si>
  <si>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</si>
  <si>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</si>
  <si>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</si>
  <si>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</si>
  <si>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</si>
  <si>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</si>
  <si>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</si>
  <si>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</si>
  <si>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</si>
  <si>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</si>
  <si>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</si>
  <si>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</si>
  <si>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</si>
  <si>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</si>
  <si>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</si>
  <si>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</si>
  <si>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</si>
  <si>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</si>
  <si>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</si>
  <si>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</si>
  <si>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</si>
  <si>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</si>
  <si>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</si>
  <si>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</si>
  <si>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</si>
  <si>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</si>
  <si>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</si>
  <si>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</si>
  <si>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</si>
  <si>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</si>
  <si>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</si>
  <si>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</si>
  <si>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</si>
  <si>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</si>
  <si>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</si>
  <si>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</si>
  <si>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</si>
  <si>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</si>
  <si>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</si>
  <si>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</si>
  <si>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</si>
  <si>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</si>
  <si>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</si>
  <si>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</si>
  <si>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</si>
  <si>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</si>
  <si>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</si>
  <si>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</si>
  <si>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</si>
  <si>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</si>
  <si>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</si>
  <si>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</si>
  <si>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</si>
  <si>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</si>
  <si>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</si>
  <si>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</si>
  <si>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</si>
  <si>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</si>
  <si>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</si>
  <si>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</si>
  <si>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</si>
  <si>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</si>
  <si>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</si>
  <si>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</si>
  <si>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</si>
  <si>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</si>
  <si>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</si>
  <si>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</si>
  <si>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</si>
  <si>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</si>
  <si>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</si>
  <si>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</si>
  <si>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</si>
  <si>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</si>
  <si>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</si>
  <si>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</si>
  <si>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</si>
  <si>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</si>
  <si>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</si>
  <si>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</si>
  <si>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</si>
  <si>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</si>
  <si>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</si>
  <si>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</si>
  <si>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</si>
  <si>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</si>
  <si>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</si>
  <si>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</si>
  <si>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</si>
  <si>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</si>
  <si>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</si>
  <si>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</si>
  <si>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</si>
  <si>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</si>
  <si>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</si>
  <si>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</si>
  <si>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</si>
  <si>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</si>
  <si>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</si>
  <si>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</si>
  <si>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</si>
  <si>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</si>
  <si>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</si>
  <si>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</si>
  <si>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</si>
  <si>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</si>
  <si>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</si>
  <si>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</si>
  <si>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</si>
  <si>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</si>
  <si>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</si>
  <si>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</si>
  <si>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</si>
  <si>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</si>
  <si>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</si>
  <si>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</si>
  <si>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</si>
  <si>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</si>
  <si>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</si>
  <si>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</si>
  <si>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</si>
  <si>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</si>
  <si>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</si>
  <si>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</si>
  <si>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</si>
  <si>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</si>
  <si>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</si>
  <si>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</si>
  <si>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</si>
  <si>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</si>
  <si>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</si>
  <si>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</si>
  <si>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</si>
  <si>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</si>
  <si>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</si>
  <si>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</si>
  <si>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</si>
  <si>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</si>
  <si>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</si>
  <si>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</si>
  <si>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</si>
  <si>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</si>
  <si>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</si>
  <si>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</si>
  <si>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</si>
  <si>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</si>
  <si>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</si>
  <si>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</si>
  <si>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</si>
  <si>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</si>
  <si>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</si>
  <si>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</si>
  <si>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</si>
  <si>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</si>
  <si>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</si>
  <si>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</si>
  <si>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</si>
  <si>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</si>
  <si>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</si>
  <si>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</si>
  <si>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</si>
  <si>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</si>
  <si>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</si>
  <si>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</si>
  <si>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</si>
  <si>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</si>
  <si>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</si>
  <si>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</si>
  <si>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</si>
  <si>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</si>
  <si>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</si>
  <si>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</si>
  <si>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</si>
  <si>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</si>
  <si>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</si>
  <si>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</si>
  <si>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</si>
  <si>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</si>
  <si>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</si>
  <si>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</si>
  <si>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</si>
  <si>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</si>
  <si>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</si>
  <si>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</si>
  <si>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</si>
  <si>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</si>
  <si>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</si>
  <si>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</si>
  <si>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</si>
  <si>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</si>
  <si>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</si>
  <si>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</si>
  <si>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</si>
  <si>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</si>
  <si>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</si>
  <si>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</si>
  <si>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</si>
  <si>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</si>
  <si>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</si>
  <si>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</si>
  <si>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</si>
  <si>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</si>
  <si>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</si>
  <si>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</si>
  <si>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</si>
  <si>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</si>
  <si>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</si>
  <si>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</si>
  <si>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</si>
  <si>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</si>
  <si>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</si>
  <si>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</si>
  <si>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</si>
  <si>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</si>
  <si>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</si>
  <si>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</si>
  <si>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</si>
  <si>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</si>
  <si>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</si>
  <si>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</si>
  <si>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</si>
  <si>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</si>
  <si>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</si>
  <si>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</si>
  <si>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</si>
  <si>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</si>
  <si>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</si>
  <si>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</si>
  <si>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</si>
  <si>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</si>
  <si>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</si>
  <si>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</si>
  <si>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</si>
  <si>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</si>
  <si>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</si>
  <si>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</si>
  <si>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</si>
  <si>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</si>
  <si>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</si>
  <si>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</si>
  <si>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</si>
  <si>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</si>
  <si>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</si>
  <si>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</si>
  <si>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</si>
  <si>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</si>
  <si>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</si>
  <si>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</si>
  <si>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</si>
  <si>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</si>
  <si>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</si>
  <si>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</si>
  <si>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</si>
  <si>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</si>
  <si>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</si>
  <si>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</si>
  <si>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</si>
  <si>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</si>
  <si>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</si>
  <si>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</si>
  <si>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</si>
  <si>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</si>
  <si>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</si>
  <si>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</si>
  <si>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</si>
  <si>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</si>
  <si>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</si>
  <si>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</si>
  <si>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</si>
  <si>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</si>
  <si>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</si>
  <si>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</si>
  <si>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</si>
  <si>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</si>
  <si>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</si>
  <si>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</si>
  <si>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</si>
  <si>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</si>
  <si>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</si>
  <si>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</si>
  <si>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</si>
  <si>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</si>
  <si>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</si>
  <si>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</si>
  <si>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</si>
  <si>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</si>
  <si>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</si>
  <si>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</si>
  <si>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</si>
  <si>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</si>
  <si>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</si>
  <si>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</si>
  <si>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</si>
  <si>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</si>
  <si>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</si>
  <si>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</si>
  <si>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</si>
  <si>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</si>
  <si>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</si>
  <si>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</si>
  <si>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</si>
  <si>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</si>
  <si>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</si>
  <si>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</si>
  <si>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</si>
  <si>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</si>
  <si>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</si>
  <si>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</si>
  <si>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</si>
  <si>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</si>
  <si>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</si>
  <si>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</si>
  <si>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</si>
  <si>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</si>
  <si>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</si>
  <si>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</si>
  <si>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</si>
  <si>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</si>
  <si>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</si>
  <si>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</si>
  <si>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</si>
  <si>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</si>
  <si>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</si>
  <si>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</si>
  <si>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</si>
  <si>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</si>
  <si>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</si>
  <si>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</si>
  <si>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</si>
  <si>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</si>
  <si>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</si>
  <si>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</si>
  <si>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</si>
  <si>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</si>
  <si>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</si>
  <si>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</si>
  <si>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</si>
  <si>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</si>
  <si>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</si>
  <si>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</si>
  <si>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</si>
  <si>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</si>
  <si>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</si>
  <si>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</si>
  <si>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</si>
  <si>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</si>
  <si>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</si>
  <si>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</si>
  <si>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</si>
  <si>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</si>
  <si>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</si>
  <si>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</si>
  <si>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</si>
  <si>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</si>
  <si>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</si>
  <si>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</si>
  <si>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</si>
  <si>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</si>
  <si>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</si>
  <si>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</si>
  <si>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</si>
  <si>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</si>
  <si>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</si>
  <si>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</si>
  <si>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</si>
  <si>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</si>
  <si>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</si>
  <si>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</si>
  <si>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</si>
  <si>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</si>
  <si>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</si>
  <si>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</si>
  <si>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</si>
  <si>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</si>
  <si>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</si>
  <si>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</si>
  <si>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</si>
  <si>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</si>
  <si>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</si>
  <si>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</si>
  <si>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</si>
  <si>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</si>
  <si>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</si>
  <si>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</si>
  <si>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</si>
  <si>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</si>
  <si>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</si>
  <si>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</si>
  <si>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</si>
  <si>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</si>
  <si>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</si>
  <si>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</si>
  <si>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</si>
  <si>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</si>
  <si>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</si>
  <si>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</si>
  <si>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</si>
  <si>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</si>
  <si>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</si>
  <si>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</si>
  <si>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</si>
  <si>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</si>
  <si>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</si>
  <si>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</si>
  <si>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</si>
  <si>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</si>
  <si>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</si>
  <si>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</si>
  <si>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</si>
  <si>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</si>
  <si>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</si>
  <si>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</si>
  <si>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</si>
  <si>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</si>
  <si>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</si>
  <si>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</si>
  <si>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</si>
  <si>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</si>
  <si>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</si>
  <si>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</si>
  <si>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</si>
  <si>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</si>
  <si>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</si>
  <si>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</si>
  <si>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</si>
  <si>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</si>
  <si>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</si>
  <si>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</si>
  <si>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</si>
  <si>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</si>
  <si>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</si>
  <si>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</si>
  <si>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</si>
  <si>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</si>
  <si>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</si>
  <si>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</si>
  <si>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</si>
  <si>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</si>
  <si>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</si>
  <si>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</si>
  <si>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</si>
  <si>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</si>
  <si>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</si>
  <si>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</si>
  <si>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</si>
  <si>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</si>
  <si>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</si>
  <si>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</si>
  <si>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</si>
  <si>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</si>
  <si>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</si>
  <si>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</si>
  <si>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</si>
  <si>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</si>
  <si>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</si>
  <si>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</si>
  <si>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</si>
  <si>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</si>
  <si>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</si>
  <si>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</si>
  <si>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</si>
  <si>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</si>
  <si>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</si>
  <si>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</si>
  <si>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</si>
  <si>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</si>
  <si>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</si>
  <si>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</si>
  <si>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</si>
  <si>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</si>
  <si>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</si>
  <si>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</si>
  <si>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</si>
  <si>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</si>
  <si>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</si>
  <si>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</si>
  <si>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</si>
  <si>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</si>
  <si>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</si>
  <si>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</si>
  <si>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</si>
  <si>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</si>
  <si>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</si>
  <si>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</si>
  <si>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</si>
  <si>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</si>
  <si>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</si>
  <si>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</si>
  <si>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</si>
  <si>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</si>
  <si>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</si>
  <si>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</si>
  <si>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</si>
  <si>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</si>
  <si>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</si>
  <si>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</si>
  <si>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</si>
  <si>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</si>
  <si>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</si>
  <si>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</si>
  <si>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</si>
  <si>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</si>
  <si>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</si>
  <si>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</si>
  <si>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</si>
  <si>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</si>
  <si>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</si>
  <si>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</si>
  <si>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</si>
  <si>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</si>
  <si>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</si>
  <si>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</si>
  <si>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</si>
  <si>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</si>
  <si>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</si>
  <si>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</si>
  <si>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</si>
  <si>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</si>
  <si>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</si>
  <si>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</si>
  <si>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</si>
  <si>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</si>
  <si>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</si>
  <si>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</si>
  <si>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</si>
  <si>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</si>
  <si>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</si>
  <si>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</si>
  <si>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</si>
  <si>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</si>
  <si>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</si>
  <si>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</si>
  <si>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</si>
  <si>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</si>
  <si>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</si>
  <si>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</si>
  <si>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</si>
  <si>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</si>
  <si>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</si>
  <si>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</si>
  <si>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</si>
  <si>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</si>
  <si>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</si>
  <si>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</si>
  <si>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</si>
  <si>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</si>
  <si>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</si>
  <si>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</si>
  <si>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</si>
  <si>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</si>
  <si>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</si>
  <si>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</si>
  <si>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</si>
  <si>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</si>
  <si>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</si>
  <si>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</si>
  <si>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</si>
  <si>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</si>
  <si>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</si>
  <si>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</si>
  <si>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</si>
  <si>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</si>
  <si>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</si>
  <si>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</si>
  <si>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</si>
  <si>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</si>
  <si>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</si>
  <si>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</si>
  <si>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</si>
  <si>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</si>
  <si>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</si>
  <si>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</si>
  <si>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</si>
  <si>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</si>
  <si>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</si>
  <si>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</si>
  <si>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</si>
  <si>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</si>
  <si>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</si>
  <si>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</si>
  <si>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</si>
  <si>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</si>
  <si>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</si>
  <si>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</si>
  <si>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</si>
  <si>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</si>
  <si>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</si>
  <si>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</si>
  <si>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</si>
  <si>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</si>
  <si>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</si>
  <si>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</si>
  <si>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</si>
  <si>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</si>
  <si>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</si>
  <si>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</si>
  <si>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</si>
  <si>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</si>
  <si>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</si>
  <si>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</si>
  <si>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</si>
  <si>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</si>
  <si>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</si>
  <si>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</si>
  <si>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</si>
  <si>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</si>
  <si>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</si>
  <si>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</si>
  <si>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</si>
  <si>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</si>
  <si>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</si>
  <si>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</si>
  <si>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</si>
  <si>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</si>
  <si>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</si>
  <si>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</si>
  <si>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</si>
  <si>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</si>
  <si>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</si>
  <si>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</si>
  <si>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</si>
  <si>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</si>
  <si>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</si>
  <si>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</si>
  <si>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</si>
  <si>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</si>
  <si>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</si>
  <si>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</si>
  <si>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</si>
  <si>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</si>
  <si>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</si>
  <si>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</si>
  <si>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</si>
  <si>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</si>
  <si>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</si>
  <si>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</si>
  <si>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</si>
  <si>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</si>
  <si>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</si>
  <si>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</si>
  <si>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</si>
  <si>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</si>
  <si>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</si>
  <si>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</si>
  <si>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</si>
  <si>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</si>
  <si>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</si>
  <si>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</si>
  <si>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</si>
  <si>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</si>
  <si>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</si>
  <si>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</si>
  <si>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</si>
  <si>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</si>
  <si>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</si>
  <si>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</si>
  <si>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</si>
  <si>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</si>
  <si>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</si>
  <si>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</si>
  <si>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</si>
  <si>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</si>
  <si>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</si>
  <si>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</si>
  <si>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</si>
  <si>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</si>
  <si>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</si>
  <si>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</si>
  <si>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</si>
  <si>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</si>
  <si>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</si>
  <si>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</si>
  <si>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</si>
  <si>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</si>
  <si>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</si>
  <si>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</si>
  <si>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</si>
  <si>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</si>
  <si>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</si>
  <si>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</si>
  <si>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</si>
  <si>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</si>
  <si>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</si>
  <si>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</si>
  <si>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</si>
  <si>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</si>
  <si>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</si>
  <si>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</si>
  <si>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</si>
  <si>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</si>
  <si>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</si>
  <si>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</si>
  <si>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</si>
  <si>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</si>
  <si>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</si>
  <si>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</si>
  <si>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</si>
  <si>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</si>
  <si>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</si>
  <si>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</si>
  <si>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</si>
  <si>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</si>
  <si>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</si>
  <si>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</si>
  <si>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</si>
  <si>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</si>
  <si>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</si>
  <si>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</si>
  <si>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</si>
  <si>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</si>
  <si>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</si>
  <si>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</si>
  <si>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</si>
  <si>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</si>
  <si>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</si>
  <si>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</si>
  <si>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</si>
  <si>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</si>
  <si>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</si>
  <si>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</si>
  <si>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</si>
  <si>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</si>
  <si>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</si>
  <si>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</si>
  <si>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</si>
  <si>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</si>
  <si>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</si>
  <si>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</si>
  <si>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</si>
  <si>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</si>
  <si>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</si>
  <si>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</si>
  <si>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</si>
  <si>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</si>
  <si>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</si>
  <si>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</si>
  <si>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</si>
  <si>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</si>
  <si>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</si>
  <si>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</si>
  <si>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</si>
  <si>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</si>
  <si>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</si>
  <si>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</si>
  <si>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</si>
  <si>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</si>
  <si>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</si>
  <si>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</si>
  <si>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</si>
  <si>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</si>
  <si>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</si>
  <si>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</si>
  <si>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</si>
  <si>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</si>
  <si>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</si>
  <si>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</si>
  <si>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</si>
  <si>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</si>
  <si>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</si>
  <si>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</si>
  <si>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</si>
  <si>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</si>
  <si>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</si>
  <si>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</si>
  <si>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</si>
  <si>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</si>
  <si>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</si>
  <si>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</si>
  <si>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</si>
  <si>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</si>
  <si>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</si>
  <si>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</si>
  <si>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</si>
  <si>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</si>
  <si>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</si>
  <si>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</si>
  <si>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</si>
  <si>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</si>
  <si>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</si>
  <si>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</si>
  <si>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</si>
  <si>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</si>
  <si>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</si>
  <si>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</si>
  <si>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</si>
  <si>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</si>
  <si>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</si>
  <si>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</si>
  <si>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</si>
  <si>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</si>
  <si>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</si>
  <si>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</si>
  <si>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</si>
  <si>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</si>
  <si>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</si>
  <si>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</si>
  <si>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</si>
  <si>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</si>
  <si>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</si>
  <si>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</si>
  <si>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</si>
  <si>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</si>
  <si>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</si>
  <si>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</si>
  <si>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</si>
  <si>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</si>
  <si>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</si>
  <si>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</si>
  <si>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</si>
  <si>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</si>
  <si>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</si>
  <si>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</si>
  <si>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</si>
  <si>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</si>
  <si>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</si>
  <si>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</si>
  <si>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</si>
  <si>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</si>
  <si>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</si>
  <si>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</si>
  <si>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</si>
  <si>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</si>
  <si>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</si>
  <si>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</si>
  <si>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</si>
  <si>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</si>
  <si>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</si>
  <si>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</si>
  <si>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</si>
  <si>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</si>
  <si>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</si>
  <si>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</si>
  <si>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</si>
  <si>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</si>
  <si>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</si>
  <si>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</si>
  <si>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</si>
  <si>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</si>
  <si>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</si>
  <si>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</si>
  <si>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</si>
  <si>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</si>
  <si>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</si>
  <si>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</si>
  <si>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</si>
  <si>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</si>
  <si>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</si>
  <si>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</si>
  <si>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</si>
  <si>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</si>
  <si>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</si>
  <si>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</si>
  <si>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</si>
  <si>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</si>
  <si>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</si>
  <si>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</si>
  <si>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</si>
  <si>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</si>
  <si>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</si>
  <si>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</si>
  <si>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</si>
  <si>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</si>
  <si>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</si>
  <si>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</si>
  <si>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</si>
  <si>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</si>
  <si>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</si>
  <si>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</si>
  <si>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</si>
  <si>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</si>
  <si>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</si>
  <si>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</si>
  <si>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</si>
  <si>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</si>
  <si>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</si>
  <si>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</si>
  <si>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</si>
  <si>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</si>
  <si>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</si>
  <si>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</si>
  <si>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</si>
  <si>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</si>
  <si>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</si>
  <si>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</si>
  <si>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</si>
  <si>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</si>
  <si>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</si>
  <si>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</si>
  <si>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</si>
  <si>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</si>
  <si>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</si>
  <si>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</si>
  <si>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</si>
  <si>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</si>
  <si>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</si>
  <si>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</si>
  <si>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</si>
  <si>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</si>
  <si>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</si>
  <si>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</si>
  <si>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</si>
  <si>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</si>
  <si>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</si>
  <si>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</si>
  <si>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</si>
  <si>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</si>
  <si>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</si>
  <si>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</si>
  <si>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</si>
  <si>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</si>
  <si>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</si>
  <si>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</si>
  <si>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</si>
  <si>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</si>
  <si>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</si>
  <si>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</si>
  <si>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</si>
  <si>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</si>
  <si>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</si>
  <si>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</si>
  <si>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</si>
  <si>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</si>
  <si>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</si>
  <si>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</si>
  <si>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</si>
  <si>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</si>
  <si>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</si>
  <si>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</si>
  <si>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</si>
  <si>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</si>
  <si>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</si>
  <si>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</si>
  <si>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</si>
  <si>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</si>
  <si>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</si>
  <si>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</si>
  <si>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</si>
  <si>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</si>
  <si>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</si>
  <si>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</si>
  <si>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</si>
  <si>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</si>
  <si>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</si>
  <si>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</si>
  <si>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</si>
  <si>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</si>
  <si>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</si>
  <si>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</si>
  <si>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</si>
  <si>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</si>
  <si>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</si>
  <si>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</si>
  <si>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</si>
  <si>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</si>
  <si>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</si>
  <si>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</si>
  <si>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</si>
  <si>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</si>
  <si>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</si>
  <si>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</si>
  <si>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</si>
  <si>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</si>
  <si>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</si>
  <si>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</si>
  <si>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</si>
  <si>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</si>
  <si>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</si>
  <si>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</si>
  <si>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</si>
  <si>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</si>
  <si>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</si>
  <si>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</si>
  <si>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</si>
  <si>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</si>
  <si>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</si>
  <si>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</si>
  <si>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</si>
  <si>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</si>
  <si>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</si>
  <si>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</si>
  <si>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</si>
  <si>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</si>
  <si>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</si>
  <si>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</si>
  <si>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</si>
  <si>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</si>
  <si>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</si>
  <si>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</si>
  <si>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</si>
  <si>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</si>
  <si>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</si>
  <si>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</si>
  <si>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</si>
  <si>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</si>
  <si>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</si>
  <si>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</si>
  <si>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</si>
  <si>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</si>
  <si>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</si>
  <si>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</si>
  <si>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</si>
  <si>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</si>
  <si>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</si>
  <si>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</si>
  <si>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</si>
  <si>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</si>
  <si>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</si>
  <si>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</si>
  <si>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</si>
  <si>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</si>
  <si>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</si>
  <si>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</si>
  <si>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</si>
  <si>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</si>
  <si>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</si>
  <si>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</si>
  <si>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</si>
  <si>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</si>
  <si>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</si>
  <si>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</si>
  <si>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</si>
  <si>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</si>
  <si>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</si>
  <si>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</si>
  <si>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</si>
  <si>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</si>
  <si>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</si>
  <si>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</si>
  <si>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</si>
  <si>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</si>
  <si>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</si>
  <si>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</si>
  <si>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</si>
  <si>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</si>
  <si>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</si>
  <si>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</si>
  <si>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</si>
  <si>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</si>
  <si>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</si>
  <si>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</si>
  <si>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</si>
  <si>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</si>
  <si>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</si>
  <si>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</si>
  <si>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</si>
  <si>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</si>
  <si>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</si>
  <si>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</si>
  <si>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</si>
  <si>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</si>
  <si>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</si>
  <si>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</si>
  <si>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</si>
  <si>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</si>
  <si>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</si>
  <si>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</si>
  <si>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</si>
  <si>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</si>
  <si>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</si>
  <si>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</si>
  <si>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</si>
  <si>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</si>
  <si>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</si>
  <si>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</si>
  <si>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</si>
  <si>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</si>
  <si>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</si>
  <si>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</si>
  <si>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</si>
  <si>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</si>
  <si>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</si>
  <si>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</si>
  <si>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</si>
  <si>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</si>
  <si>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</si>
  <si>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</si>
  <si>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</si>
  <si>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</si>
  <si>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</si>
  <si>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</si>
  <si>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</si>
  <si>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</si>
  <si>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</si>
  <si>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</si>
  <si>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</si>
  <si>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</si>
  <si>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</si>
  <si>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</si>
  <si>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</si>
  <si>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</si>
  <si>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</si>
  <si>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</si>
  <si>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</si>
  <si>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</si>
  <si>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</si>
  <si>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</si>
  <si>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</si>
  <si>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</si>
  <si>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</si>
  <si>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</si>
  <si>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</si>
  <si>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</si>
  <si>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</si>
  <si>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</si>
  <si>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</si>
  <si>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</si>
  <si>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</si>
  <si>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</si>
  <si>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</si>
  <si>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</si>
  <si>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</si>
  <si>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</si>
  <si>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</si>
  <si>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</si>
  <si>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</si>
  <si>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</si>
  <si>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</si>
  <si>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</si>
  <si>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</si>
  <si>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</si>
  <si>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</si>
  <si>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</si>
  <si>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</si>
  <si>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</si>
  <si>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</si>
  <si>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</si>
  <si>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</si>
  <si>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</si>
  <si>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</si>
  <si>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</si>
  <si>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</si>
  <si>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</si>
  <si>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</si>
  <si>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</si>
  <si>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</si>
  <si>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</si>
  <si>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</si>
  <si>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</si>
  <si>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</si>
  <si>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</si>
  <si>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</si>
  <si>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</si>
  <si>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</si>
  <si>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</si>
  <si>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</si>
  <si>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</si>
  <si>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</si>
  <si>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</si>
  <si>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</si>
  <si>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</si>
  <si>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</si>
  <si>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</si>
  <si>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</si>
  <si>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</si>
  <si>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</si>
  <si>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</si>
  <si>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</si>
  <si>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</si>
  <si>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</si>
  <si>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</si>
  <si>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</si>
  <si>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</si>
  <si>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</si>
  <si>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</si>
  <si>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</si>
  <si>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</si>
  <si>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</si>
  <si>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</si>
  <si>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</si>
  <si>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</si>
  <si>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</si>
  <si>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</si>
  <si>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</si>
  <si>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</si>
  <si>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</si>
  <si>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</si>
  <si>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</si>
  <si>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</si>
  <si>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</si>
  <si>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</si>
  <si>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</si>
  <si>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</si>
  <si>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</si>
  <si>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</si>
  <si>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</si>
  <si>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</si>
  <si>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</si>
  <si>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</si>
  <si>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</si>
  <si>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</si>
  <si>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</si>
  <si>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</si>
  <si>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</si>
  <si>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</si>
  <si>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</si>
  <si>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</si>
  <si>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</si>
  <si>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</si>
  <si>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</si>
  <si>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</si>
  <si>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</si>
  <si>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</si>
  <si>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</si>
  <si>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</si>
  <si>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</si>
  <si>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</si>
  <si>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</si>
  <si>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</si>
  <si>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</si>
  <si>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</si>
  <si>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</si>
  <si>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</si>
  <si>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</si>
  <si>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</si>
  <si>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</si>
  <si>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</si>
  <si>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</si>
  <si>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</si>
  <si>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</si>
  <si>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</si>
  <si>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</si>
  <si>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</si>
  <si>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</si>
  <si>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</si>
  <si>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</si>
  <si>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</si>
  <si>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</si>
  <si>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</si>
  <si>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</si>
  <si>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</si>
  <si>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</si>
  <si>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</si>
  <si>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</si>
  <si>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</si>
  <si>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</si>
  <si>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</si>
  <si>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</si>
  <si>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</si>
  <si>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</si>
  <si>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</si>
  <si>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</si>
  <si>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</si>
  <si>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</si>
  <si>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</si>
  <si>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</si>
  <si>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</si>
  <si>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</si>
  <si>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</si>
  <si>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</si>
  <si>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</si>
  <si>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</si>
  <si>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</si>
  <si>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</si>
  <si>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</si>
  <si>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</si>
  <si>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</si>
  <si>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</si>
  <si>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</si>
  <si>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</si>
  <si>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</si>
  <si>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</si>
  <si>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</si>
  <si>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</si>
  <si>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</si>
  <si>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</si>
  <si>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</si>
  <si>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</si>
  <si>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</si>
  <si>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</si>
  <si>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</si>
  <si>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</si>
  <si>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</si>
  <si>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</si>
  <si>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</si>
  <si>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</si>
  <si>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</si>
  <si>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</si>
  <si>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</si>
  <si>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</si>
  <si>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</si>
  <si>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</si>
  <si>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</si>
  <si>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</si>
  <si>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</si>
  <si>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</si>
  <si>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</si>
  <si>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</si>
  <si>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</si>
  <si>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</si>
  <si>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</si>
  <si>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</si>
  <si>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</si>
  <si>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</si>
  <si>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</si>
  <si>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</si>
  <si>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</si>
  <si>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</si>
  <si>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</si>
  <si>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</si>
  <si>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</si>
  <si>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</si>
  <si>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</si>
  <si>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</si>
  <si>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</si>
  <si>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</si>
  <si>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</si>
  <si>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</si>
  <si>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</si>
  <si>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</si>
  <si>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</si>
  <si>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</si>
  <si>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</si>
  <si>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</si>
  <si>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</si>
  <si>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</si>
  <si>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</si>
  <si>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</si>
  <si>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</si>
  <si>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</si>
  <si>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</si>
  <si>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</si>
  <si>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</si>
  <si>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</si>
  <si>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</si>
  <si>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</si>
  <si>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</si>
  <si>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</si>
  <si>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</si>
  <si>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</si>
  <si>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</si>
  <si>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</si>
  <si>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</si>
  <si>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</si>
  <si>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</si>
  <si>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</si>
  <si>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</si>
  <si>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</si>
  <si>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</si>
  <si>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</si>
  <si>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</si>
  <si>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</si>
  <si>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</si>
  <si>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</si>
  <si>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</si>
  <si>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</si>
  <si>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</si>
  <si>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</si>
  <si>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</si>
  <si>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</si>
  <si>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</si>
  <si>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</si>
  <si>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</si>
  <si>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</si>
  <si>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</si>
  <si>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</si>
  <si>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</si>
  <si>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</si>
  <si>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</si>
  <si>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</si>
  <si>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</si>
  <si>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</si>
  <si>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</si>
  <si>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</si>
  <si>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</si>
  <si>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</si>
  <si>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</si>
  <si>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</si>
  <si>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</si>
  <si>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</si>
  <si>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</si>
  <si>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</si>
  <si>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</si>
  <si>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</si>
  <si>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</si>
  <si>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</si>
  <si>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</si>
  <si>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</si>
  <si>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</si>
  <si>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</si>
  <si>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</si>
  <si>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</si>
  <si>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</si>
  <si>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</si>
  <si>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</si>
  <si>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</si>
  <si>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</si>
  <si>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</si>
  <si>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</si>
  <si>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</si>
  <si>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</si>
  <si>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</si>
  <si>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</si>
  <si>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</si>
  <si>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</si>
  <si>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</si>
  <si>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</si>
  <si>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</si>
  <si>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</si>
  <si>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</si>
  <si>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</si>
  <si>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</si>
  <si>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</si>
  <si>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</si>
  <si>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</si>
  <si>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</si>
  <si>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</si>
  <si>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</si>
  <si>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</si>
  <si>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</si>
  <si>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</si>
  <si>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</si>
  <si>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</si>
  <si>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</si>
  <si>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</si>
  <si>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</si>
  <si>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</si>
  <si>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</si>
  <si>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</si>
  <si>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</si>
  <si>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</si>
  <si>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</si>
  <si>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</si>
  <si>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</si>
  <si>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</si>
  <si>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</si>
  <si>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</si>
  <si>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</si>
  <si>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</si>
  <si>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</si>
  <si>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</si>
  <si>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</si>
  <si>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</si>
  <si>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</si>
  <si>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</si>
  <si>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</si>
  <si>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</si>
  <si>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</si>
  <si>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</si>
  <si>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</si>
  <si>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</si>
  <si>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</si>
  <si>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</si>
  <si>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</si>
  <si>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</si>
  <si>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</si>
  <si>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</si>
  <si>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</si>
  <si>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</si>
  <si>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</si>
  <si>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</si>
  <si>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</si>
  <si>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</si>
  <si>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</si>
  <si>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</si>
  <si>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</si>
  <si>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</si>
  <si>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</si>
  <si>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</si>
  <si>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</si>
  <si>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</si>
  <si>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</si>
  <si>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</si>
  <si>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</si>
  <si>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</si>
  <si>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</si>
  <si>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</si>
  <si>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</si>
  <si>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</si>
  <si>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</si>
  <si>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</si>
  <si>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</si>
  <si>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</si>
  <si>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</si>
  <si>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</si>
  <si>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</si>
  <si>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</si>
  <si>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</si>
  <si>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</si>
  <si>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</si>
  <si>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</si>
  <si>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</si>
  <si>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</si>
  <si>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</si>
  <si>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</si>
  <si>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</si>
  <si>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</si>
  <si>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</si>
  <si>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</si>
  <si>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</si>
  <si>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</si>
  <si>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</si>
  <si>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</si>
  <si>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</si>
  <si>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</si>
  <si>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</si>
  <si>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</si>
  <si>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</si>
  <si>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</si>
  <si>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</si>
  <si>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</si>
  <si>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</si>
  <si>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</si>
  <si>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</si>
  <si>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</si>
  <si>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</si>
  <si>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</si>
  <si>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</si>
  <si>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</si>
  <si>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</si>
  <si>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</si>
  <si>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</si>
  <si>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</si>
  <si>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</si>
  <si>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</si>
  <si>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</si>
  <si>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</si>
  <si>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</si>
  <si>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</si>
  <si>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</si>
  <si>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</si>
  <si>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</si>
  <si>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</si>
  <si>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</si>
  <si>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</si>
  <si>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</si>
  <si>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</si>
  <si>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</si>
  <si>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</si>
  <si>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</si>
  <si>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</si>
  <si>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</si>
  <si>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</si>
  <si>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</si>
  <si>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</si>
  <si>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</si>
  <si>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</si>
  <si>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</si>
  <si>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</si>
  <si>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</si>
  <si>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</si>
  <si>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</si>
  <si>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</si>
  <si>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</si>
  <si>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</si>
  <si>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</si>
  <si>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</si>
  <si>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</si>
  <si>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</si>
  <si>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</si>
  <si>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</si>
  <si>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</si>
  <si>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</si>
  <si>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</si>
  <si>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</si>
  <si>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</si>
  <si>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</si>
  <si>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</si>
  <si>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</si>
  <si>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</si>
  <si>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</si>
  <si>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</si>
  <si>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</si>
  <si>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</si>
  <si>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</si>
  <si>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</si>
  <si>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</si>
  <si>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</si>
  <si>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</si>
  <si>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</si>
  <si>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</si>
  <si>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</si>
  <si>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</si>
  <si>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</si>
  <si>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</si>
  <si>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</si>
  <si>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</si>
  <si>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</si>
  <si>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</si>
  <si>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</si>
  <si>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</si>
  <si>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</si>
  <si>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</si>
  <si>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</si>
  <si>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</si>
  <si>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</si>
  <si>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</si>
  <si>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</si>
  <si>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</si>
  <si>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</si>
  <si>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</si>
  <si>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</si>
  <si>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</si>
  <si>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</si>
  <si>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</si>
  <si>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</si>
  <si>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</si>
  <si>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</si>
  <si>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</si>
  <si>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</si>
  <si>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</si>
  <si>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</si>
  <si>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</si>
  <si>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</si>
  <si>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</si>
  <si>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</si>
  <si>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</si>
  <si>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</si>
  <si>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</si>
  <si>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</si>
  <si>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</si>
  <si>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</si>
  <si>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</si>
  <si>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</si>
  <si>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</si>
  <si>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</si>
  <si>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</si>
  <si>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</si>
  <si>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</si>
  <si>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</si>
  <si>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</si>
  <si>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</si>
  <si>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</si>
  <si>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</si>
  <si>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</si>
  <si>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</si>
  <si>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</si>
  <si>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</si>
  <si>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</si>
  <si>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</si>
  <si>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</si>
  <si>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</si>
  <si>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</si>
  <si>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</si>
  <si>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</si>
  <si>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</si>
  <si>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</si>
  <si>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</si>
  <si>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</si>
  <si>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</si>
  <si>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</si>
  <si>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</si>
  <si>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</si>
  <si>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</si>
  <si>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</si>
  <si>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</si>
  <si>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</si>
  <si>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</si>
  <si>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</si>
  <si>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</si>
  <si>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</si>
  <si>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</si>
  <si>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</si>
  <si>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</si>
  <si>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</si>
  <si>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</si>
  <si>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</si>
  <si>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</si>
  <si>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</si>
  <si>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</si>
  <si>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</si>
  <si>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</si>
  <si>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</si>
  <si>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</si>
  <si>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</si>
  <si>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</si>
  <si>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</si>
  <si>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</si>
  <si>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</si>
  <si>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</si>
  <si>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</si>
  <si>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</si>
  <si>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</si>
  <si>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</si>
  <si>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</si>
  <si>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</si>
  <si>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</si>
  <si>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</si>
  <si>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</si>
  <si>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</si>
  <si>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</si>
  <si>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</si>
  <si>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</si>
  <si>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</si>
  <si>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</si>
  <si>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</si>
  <si>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</si>
  <si>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</si>
  <si>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</si>
  <si>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</si>
  <si>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</si>
  <si>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</si>
  <si>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</si>
  <si>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</si>
  <si>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</si>
  <si>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</si>
  <si>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</si>
  <si>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</si>
  <si>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</si>
  <si>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</si>
  <si>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</si>
  <si>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</si>
  <si>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</si>
  <si>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</si>
  <si>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</si>
  <si>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</si>
  <si>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</si>
  <si>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</si>
  <si>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</si>
  <si>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</si>
  <si>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</si>
  <si>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</si>
  <si>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</si>
  <si>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</si>
  <si>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</si>
  <si>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</si>
  <si>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</si>
  <si>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</si>
  <si>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</si>
  <si>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</si>
  <si>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</si>
  <si>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</si>
  <si>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</si>
  <si>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</si>
  <si>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</si>
  <si>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</si>
  <si>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</si>
  <si>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</si>
  <si>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</si>
  <si>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</si>
  <si>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</si>
  <si>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</si>
  <si>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</si>
  <si>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</si>
  <si>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</si>
  <si>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</si>
  <si>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</si>
  <si>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</si>
  <si>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</si>
  <si>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</si>
  <si>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</si>
  <si>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</si>
  <si>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</si>
  <si>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</si>
  <si>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</si>
  <si>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</si>
  <si>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</si>
  <si>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</si>
  <si>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</si>
  <si>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</si>
  <si>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</si>
  <si>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</si>
  <si>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</si>
  <si>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</si>
  <si>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</si>
  <si>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</si>
  <si>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</si>
  <si>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</si>
  <si>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</si>
  <si>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</si>
  <si>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</si>
  <si>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</si>
  <si>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</si>
  <si>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</si>
  <si>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</si>
  <si>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</si>
  <si>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</si>
  <si>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</si>
  <si>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</si>
  <si>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</si>
  <si>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</si>
  <si>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</si>
  <si>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</si>
  <si>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</si>
  <si>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</si>
  <si>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</si>
  <si>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</si>
  <si>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</si>
  <si>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</si>
  <si>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</si>
  <si>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</si>
  <si>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</si>
  <si>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</si>
  <si>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</si>
  <si>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</si>
  <si>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</si>
  <si>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</si>
  <si>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</si>
  <si>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</si>
  <si>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</si>
  <si>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</si>
  <si>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</si>
  <si>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</si>
  <si>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</si>
  <si>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</si>
  <si>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</si>
  <si>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</si>
  <si>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</si>
  <si>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</si>
  <si>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</si>
  <si>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</si>
  <si>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</si>
  <si>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</si>
  <si>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</si>
  <si>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</si>
  <si>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</si>
  <si>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</si>
  <si>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</si>
  <si>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</si>
  <si>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</si>
  <si>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</si>
  <si>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</si>
  <si>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</si>
  <si>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</si>
  <si>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</si>
  <si>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</si>
  <si>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</si>
  <si>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</si>
  <si>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</si>
  <si>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</si>
  <si>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</si>
  <si>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</si>
  <si>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</si>
  <si>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</si>
  <si>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</si>
  <si>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</si>
  <si>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</si>
  <si>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</si>
  <si>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</si>
  <si>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</si>
  <si>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</si>
  <si>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</si>
  <si>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</si>
  <si>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</si>
  <si>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</si>
  <si>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</si>
  <si>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</si>
  <si>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</si>
  <si>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</si>
  <si>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</si>
  <si>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</si>
  <si>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</si>
  <si>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</si>
  <si>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</si>
  <si>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</si>
  <si>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</si>
  <si>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</si>
  <si>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</si>
  <si>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</si>
  <si>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</si>
  <si>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</si>
  <si>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</si>
  <si>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</si>
  <si>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</si>
  <si>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</si>
  <si>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</si>
  <si>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</si>
  <si>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</si>
  <si>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</si>
  <si>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</si>
  <si>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</si>
  <si>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</si>
  <si>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</si>
  <si>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</si>
  <si>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</si>
  <si>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</si>
  <si>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</si>
  <si>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</si>
  <si>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</si>
  <si>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</si>
  <si>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</si>
  <si>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</si>
  <si>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</si>
  <si>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</si>
  <si>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</si>
  <si>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</si>
  <si>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</si>
  <si>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</si>
  <si>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</si>
  <si>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</si>
  <si>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</si>
  <si>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</si>
  <si>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</si>
  <si>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</si>
  <si>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</si>
  <si>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</si>
  <si>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</si>
  <si>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</si>
  <si>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</si>
  <si>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</si>
  <si>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</si>
  <si>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</si>
  <si>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</si>
  <si>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</si>
  <si>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</si>
  <si>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</si>
  <si>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</si>
  <si>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</si>
  <si>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</si>
  <si>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</si>
  <si>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</si>
  <si>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</si>
  <si>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</si>
  <si>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</si>
  <si>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</si>
  <si>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</si>
  <si>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</si>
  <si>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</si>
  <si>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</si>
  <si>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</si>
  <si>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</si>
  <si>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</si>
  <si>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</si>
  <si>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</si>
  <si>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</si>
  <si>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</si>
  <si>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</si>
  <si>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</si>
  <si>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</si>
  <si>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</si>
  <si>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</si>
  <si>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</si>
  <si>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</si>
  <si>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</si>
  <si>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</si>
  <si>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</si>
  <si>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</si>
  <si>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</si>
  <si>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</si>
  <si>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</si>
  <si>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</si>
  <si>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</si>
  <si>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</si>
  <si>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</si>
  <si>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</si>
  <si>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</si>
  <si>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</si>
  <si>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</si>
  <si>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</si>
  <si>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</si>
  <si>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</si>
  <si>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</si>
  <si>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</si>
  <si>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</si>
  <si>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</si>
  <si>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</si>
  <si>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</si>
  <si>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</si>
  <si>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</si>
  <si>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</si>
  <si>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</si>
  <si>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</si>
  <si>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</si>
  <si>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</si>
  <si>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</si>
  <si>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</si>
  <si>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</si>
  <si>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</si>
  <si>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</si>
  <si>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</si>
  <si>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</si>
  <si>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</si>
  <si>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</si>
  <si>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</si>
  <si>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</si>
  <si>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</si>
  <si>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</si>
  <si>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</si>
  <si>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</si>
  <si>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</si>
  <si>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</si>
  <si>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</si>
  <si>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</si>
  <si>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</si>
  <si>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</si>
  <si>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</si>
  <si>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</si>
  <si>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</si>
  <si>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</si>
  <si>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</si>
  <si>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</si>
  <si>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</si>
  <si>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</si>
  <si>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</si>
  <si>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</si>
  <si>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</si>
  <si>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</si>
  <si>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</si>
  <si>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</si>
  <si>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</si>
  <si>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</si>
  <si>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</si>
  <si>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</si>
  <si>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</si>
  <si>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</si>
  <si>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</si>
  <si>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</si>
  <si>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</si>
  <si>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</si>
  <si>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</si>
  <si>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</si>
  <si>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</si>
  <si>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</si>
  <si>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</si>
  <si>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</si>
  <si>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</si>
  <si>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</si>
  <si>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</si>
  <si>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</si>
  <si>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</si>
  <si>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</si>
  <si>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</si>
  <si>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</si>
  <si>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</si>
  <si>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</si>
  <si>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</si>
  <si>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</si>
  <si>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</si>
  <si>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</si>
  <si>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</si>
  <si>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</si>
  <si>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</si>
  <si>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</si>
  <si>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</si>
  <si>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</si>
  <si>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</si>
  <si>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</si>
  <si>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</si>
  <si>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</si>
  <si>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</si>
  <si>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</si>
  <si>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</si>
  <si>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</si>
  <si>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</si>
  <si>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</si>
  <si>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</si>
  <si>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</si>
  <si>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</si>
  <si>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</si>
  <si>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</si>
  <si>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</si>
  <si>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</si>
  <si>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</si>
  <si>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</si>
  <si>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</si>
  <si>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</si>
  <si>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</si>
  <si>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</si>
  <si>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</si>
  <si>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</si>
  <si>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</si>
  <si>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</si>
  <si>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</si>
  <si>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</si>
  <si>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</si>
  <si>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</si>
  <si>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</si>
  <si>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</si>
  <si>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</si>
  <si>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</si>
  <si>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</si>
  <si>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</si>
  <si>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</si>
  <si>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</si>
  <si>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</si>
  <si>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</si>
  <si>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</si>
  <si>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</si>
  <si>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</si>
  <si>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</si>
  <si>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</si>
  <si>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</si>
  <si>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</si>
  <si>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</si>
  <si>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</si>
  <si>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</si>
  <si>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</si>
  <si>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</si>
  <si>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</si>
  <si>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</si>
  <si>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</si>
  <si>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</si>
  <si>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</si>
  <si>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</si>
  <si>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</si>
  <si>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</si>
  <si>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</si>
  <si>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</si>
  <si>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</si>
  <si>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</si>
  <si>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</si>
  <si>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</si>
  <si>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</si>
  <si>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</si>
  <si>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</si>
  <si>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</si>
  <si>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</si>
  <si>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</si>
  <si>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</si>
  <si>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</si>
  <si>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</si>
  <si>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</si>
  <si>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</si>
  <si>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</si>
  <si>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</si>
  <si>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</si>
  <si>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</si>
  <si>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</si>
  <si>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</si>
  <si>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</si>
  <si>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</si>
  <si>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</si>
  <si>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</si>
  <si>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</si>
  <si>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</si>
  <si>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</si>
  <si>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</si>
  <si>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</si>
  <si>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</si>
  <si>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</si>
  <si>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</si>
  <si>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</si>
  <si>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</si>
  <si>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</si>
  <si>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</si>
  <si>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</si>
  <si>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</si>
  <si>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</si>
  <si>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</si>
  <si>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</si>
  <si>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</si>
  <si>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</si>
  <si>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</si>
  <si>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</si>
  <si>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</si>
  <si>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</si>
  <si>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</si>
  <si>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</si>
  <si>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</si>
  <si>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</si>
  <si>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</si>
  <si>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</si>
  <si>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</si>
  <si>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</si>
  <si>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</si>
  <si>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</si>
  <si>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</si>
  <si>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</si>
  <si>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</si>
  <si>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</si>
  <si>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</si>
  <si>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</si>
  <si>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</si>
  <si>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</si>
  <si>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</si>
  <si>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</si>
  <si>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</si>
  <si>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</si>
  <si>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</si>
  <si>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</si>
  <si>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</si>
  <si>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</si>
  <si>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</si>
  <si>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</si>
  <si>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</si>
  <si>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</si>
  <si>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</si>
  <si>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</si>
  <si>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</si>
  <si>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</si>
  <si>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</si>
  <si>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</si>
  <si>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</si>
  <si>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</si>
  <si>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</si>
  <si>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</si>
  <si>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</si>
  <si>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</si>
  <si>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</si>
  <si>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</si>
  <si>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</si>
  <si>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</si>
  <si>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</si>
  <si>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</si>
  <si>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</si>
  <si>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</si>
  <si>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</si>
  <si>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</si>
  <si>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</si>
  <si>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</si>
  <si>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</si>
  <si>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</si>
  <si>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</si>
  <si>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</si>
  <si>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</si>
  <si>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</si>
  <si>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</si>
  <si>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</si>
  <si>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</si>
  <si>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</si>
  <si>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</si>
  <si>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</si>
  <si>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</si>
  <si>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</si>
  <si>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</si>
  <si>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</si>
  <si>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</si>
  <si>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</si>
  <si>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</si>
  <si>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</si>
  <si>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</si>
  <si>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</si>
  <si>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</si>
  <si>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</si>
  <si>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</si>
  <si>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</si>
  <si>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</si>
  <si>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</si>
  <si>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</si>
  <si>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</si>
  <si>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</si>
  <si>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</si>
  <si>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</si>
  <si>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</si>
  <si>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</si>
  <si>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</si>
  <si>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</si>
  <si>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</si>
  <si>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</si>
  <si>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</si>
  <si>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</si>
  <si>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</si>
  <si>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</si>
  <si>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</si>
  <si>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</si>
  <si>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</si>
  <si>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</si>
  <si>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</si>
  <si>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</si>
  <si>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</si>
  <si>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</si>
  <si>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</si>
  <si>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</si>
  <si>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</si>
  <si>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</si>
  <si>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</si>
  <si>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</si>
  <si>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</si>
  <si>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</si>
  <si>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</si>
  <si>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</si>
  <si>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</si>
  <si>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</si>
  <si>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</si>
  <si>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</si>
  <si>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</si>
  <si>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</si>
  <si>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</si>
  <si>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</si>
  <si>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</si>
  <si>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</si>
  <si>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</si>
  <si>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</si>
  <si>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</si>
  <si>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</si>
  <si>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</si>
  <si>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</si>
  <si>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</si>
  <si>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</si>
  <si>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</si>
  <si>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</si>
  <si>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</si>
  <si>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</si>
  <si>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</si>
  <si>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</si>
  <si>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</si>
  <si>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</si>
  <si>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</si>
  <si>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</si>
  <si>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</si>
  <si>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</si>
  <si>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</si>
  <si>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</si>
  <si>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</si>
  <si>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</si>
  <si>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</si>
  <si>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</si>
  <si>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</si>
  <si>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</si>
  <si>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</si>
  <si>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</si>
  <si>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</si>
  <si>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</si>
  <si>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</si>
  <si>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</si>
  <si>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</si>
  <si>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</si>
  <si>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</si>
  <si>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</si>
  <si>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</si>
  <si>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</si>
  <si>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</si>
  <si>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</si>
  <si>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</si>
  <si>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</si>
  <si>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</si>
  <si>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</si>
  <si>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</si>
  <si>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</si>
  <si>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</si>
  <si>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</si>
  <si>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</si>
  <si>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</si>
  <si>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</si>
  <si>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</si>
  <si>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</si>
  <si>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</si>
  <si>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</si>
  <si>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</si>
  <si>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</si>
  <si>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</si>
  <si>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</si>
  <si>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</si>
  <si>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</si>
  <si>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</si>
  <si>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</si>
  <si>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</si>
  <si>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</si>
  <si>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</si>
  <si>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</si>
  <si>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</si>
  <si>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</si>
  <si>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</si>
  <si>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</si>
  <si>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</si>
  <si>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</si>
  <si>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</si>
  <si>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</si>
  <si>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</si>
  <si>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</si>
  <si>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</si>
  <si>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</si>
  <si>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</si>
  <si>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</si>
  <si>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</si>
  <si>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</si>
  <si>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</si>
  <si>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</si>
  <si>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</si>
  <si>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</si>
  <si>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</si>
  <si>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</si>
  <si>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</si>
  <si>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</si>
  <si>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</si>
  <si>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</si>
  <si>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</si>
  <si>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</si>
  <si>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</si>
  <si>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</si>
  <si>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</si>
  <si>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</si>
  <si>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</si>
  <si>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</si>
  <si>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</si>
  <si>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</si>
  <si>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</si>
  <si>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</si>
  <si>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</si>
  <si>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</si>
  <si>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</si>
  <si>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</si>
  <si>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</si>
  <si>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</si>
  <si>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</si>
  <si>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</si>
  <si>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</si>
  <si>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</si>
  <si>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</si>
  <si>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</si>
  <si>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</si>
  <si>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</si>
  <si>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</si>
  <si>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</si>
  <si>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</si>
  <si>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</si>
  <si>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</si>
  <si>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</si>
  <si>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</si>
  <si>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</si>
  <si>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</si>
  <si>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</si>
  <si>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</si>
  <si>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</si>
  <si>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</si>
  <si>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</si>
  <si>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</si>
  <si>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</si>
  <si>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</si>
  <si>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</si>
  <si>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</si>
  <si>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</si>
  <si>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</si>
  <si>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</si>
  <si>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</si>
  <si>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</si>
  <si>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</si>
  <si>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</si>
  <si>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</si>
  <si>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</si>
  <si>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</si>
  <si>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</si>
  <si>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</si>
  <si>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</si>
  <si>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</si>
  <si>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</si>
  <si>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</si>
  <si>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</si>
  <si>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</si>
  <si>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</si>
  <si>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</si>
  <si>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</si>
  <si>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</si>
  <si>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</si>
  <si>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</si>
  <si>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</si>
  <si>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</si>
  <si>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</si>
  <si>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</si>
  <si>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</si>
  <si>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</si>
  <si>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</si>
  <si>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</si>
  <si>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</si>
  <si>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</si>
  <si>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</si>
  <si>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</si>
  <si>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</si>
  <si>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</si>
  <si>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</si>
  <si>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</si>
  <si>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</si>
  <si>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</si>
  <si>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</si>
  <si>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</si>
  <si>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</si>
  <si>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</si>
  <si>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</si>
  <si>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</si>
  <si>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</si>
  <si>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</si>
  <si>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</si>
  <si>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</si>
  <si>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</si>
  <si>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</si>
  <si>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</si>
  <si>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</si>
  <si>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</si>
  <si>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</si>
  <si>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</si>
  <si>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</si>
  <si>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</si>
  <si>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</si>
  <si>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</si>
  <si>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</si>
  <si>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</si>
  <si>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</si>
  <si>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</si>
  <si>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</si>
  <si>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</si>
  <si>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</si>
  <si>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</si>
  <si>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</si>
  <si>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</si>
  <si>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</si>
  <si>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</si>
  <si>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</si>
  <si>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</si>
  <si>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</si>
  <si>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</si>
  <si>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</si>
  <si>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</si>
  <si>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</si>
  <si>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</si>
  <si>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</si>
  <si>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</si>
  <si>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</si>
  <si>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</si>
  <si>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</si>
  <si>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</si>
  <si>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</si>
  <si>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</si>
  <si>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</si>
  <si>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</si>
  <si>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</si>
  <si>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</si>
  <si>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</si>
  <si>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</si>
  <si>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</si>
  <si>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</si>
  <si>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</si>
  <si>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</si>
  <si>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</si>
  <si>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</si>
  <si>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</si>
  <si>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</si>
  <si>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</si>
  <si>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</si>
  <si>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</si>
  <si>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</si>
  <si>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</si>
  <si>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</si>
  <si>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</si>
  <si>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</si>
  <si>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</si>
  <si>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</si>
  <si>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</si>
  <si>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</si>
  <si>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</si>
  <si>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</si>
  <si>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</si>
  <si>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</si>
  <si>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</si>
  <si>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</si>
  <si>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</si>
  <si>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</si>
  <si>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</si>
  <si>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</si>
  <si>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</si>
  <si>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</si>
  <si>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</si>
  <si>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</si>
  <si>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</si>
  <si>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</si>
  <si>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</si>
  <si>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</si>
  <si>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</si>
  <si>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</si>
  <si>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</si>
  <si>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</si>
  <si>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</si>
  <si>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</si>
  <si>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</si>
  <si>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</si>
  <si>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</si>
  <si>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</si>
  <si>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</si>
  <si>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</si>
  <si>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</si>
  <si>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</si>
  <si>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</si>
  <si>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</si>
  <si>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</si>
  <si>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</si>
  <si>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</si>
  <si>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</si>
  <si>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</si>
  <si>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</si>
  <si>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</si>
  <si>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</si>
  <si>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</si>
  <si>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</si>
  <si>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</si>
  <si>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</si>
  <si>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</si>
  <si>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</si>
  <si>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</si>
  <si>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</si>
  <si>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</si>
  <si>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</si>
  <si>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</si>
  <si>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</si>
  <si>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</si>
  <si>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</si>
  <si>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</si>
  <si>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</si>
  <si>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</si>
  <si>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</si>
  <si>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</si>
  <si>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</si>
  <si>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</si>
  <si>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</si>
  <si>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</si>
  <si>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</si>
  <si>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</si>
  <si>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</si>
  <si>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</si>
  <si>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</si>
  <si>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</si>
  <si>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</si>
  <si>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</si>
  <si>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</si>
  <si>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</si>
  <si>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</si>
  <si>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</si>
  <si>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</si>
  <si>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</si>
  <si>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</si>
  <si>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</si>
  <si>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</si>
  <si>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</si>
  <si>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</si>
  <si>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</si>
  <si>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</si>
  <si>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</si>
  <si>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</si>
  <si>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</si>
  <si>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</si>
  <si>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</si>
  <si>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</si>
  <si>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</si>
  <si>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</si>
  <si>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</si>
  <si>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</si>
  <si>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</si>
  <si>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</si>
  <si>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</si>
  <si>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</si>
  <si>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</si>
  <si>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</si>
  <si>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</si>
  <si>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</si>
  <si>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</si>
  <si>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</si>
  <si>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</si>
  <si>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</si>
  <si>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</si>
  <si>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</si>
  <si>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</si>
  <si>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</si>
  <si>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</si>
  <si>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</si>
  <si>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</si>
  <si>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</si>
  <si>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</si>
  <si>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</si>
  <si>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</si>
  <si>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</si>
  <si>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</si>
  <si>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</si>
  <si>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</si>
  <si>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</si>
  <si>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</si>
  <si>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</si>
  <si>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</si>
  <si>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</si>
  <si>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</si>
  <si>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</si>
  <si>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</si>
  <si>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</si>
  <si>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</si>
  <si>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</si>
  <si>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</si>
  <si>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</si>
  <si>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</si>
  <si>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</si>
  <si>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</si>
  <si>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</si>
  <si>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</si>
  <si>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</si>
  <si>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</si>
  <si>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</si>
  <si>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</si>
  <si>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</si>
  <si>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</si>
  <si>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</si>
  <si>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</si>
  <si>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</si>
  <si>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</si>
  <si>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</si>
  <si>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</si>
  <si>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</si>
  <si>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</si>
  <si>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</si>
  <si>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</si>
  <si>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</si>
  <si>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</si>
  <si>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</si>
  <si>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</si>
  <si>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</si>
  <si>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</si>
  <si>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</si>
  <si>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</si>
  <si>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</si>
  <si>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</si>
  <si>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</si>
  <si>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</si>
  <si>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</si>
  <si>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</si>
  <si>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</si>
  <si>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</si>
  <si>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</si>
  <si>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</si>
  <si>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</si>
  <si>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</si>
  <si>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</si>
  <si>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</si>
  <si>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</si>
  <si>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</si>
  <si>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</si>
  <si>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</si>
  <si>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</si>
  <si>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</si>
  <si>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</si>
  <si>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</si>
  <si>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</si>
  <si>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</si>
  <si>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</si>
  <si>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</si>
  <si>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</si>
  <si>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</si>
  <si>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</si>
  <si>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</si>
  <si>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</si>
  <si>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</si>
  <si>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</si>
  <si>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</si>
  <si>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</si>
  <si>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</si>
  <si>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</si>
  <si>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</si>
  <si>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</si>
  <si>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</si>
  <si>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</si>
  <si>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</si>
  <si>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</si>
  <si>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</si>
  <si>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</si>
  <si>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</si>
  <si>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</si>
  <si>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</si>
  <si>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</si>
  <si>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</si>
  <si>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</si>
  <si>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</si>
  <si>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</si>
  <si>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</si>
  <si>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</si>
  <si>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</si>
  <si>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</si>
  <si>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</si>
  <si>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</si>
  <si>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</si>
  <si>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</si>
  <si>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</si>
  <si>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</si>
  <si>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</si>
  <si>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</si>
  <si>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</si>
  <si>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</si>
  <si>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</si>
  <si>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</si>
  <si>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</si>
  <si>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</si>
  <si>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</si>
  <si>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</si>
  <si>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</si>
  <si>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</si>
  <si>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</si>
  <si>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</si>
  <si>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</si>
  <si>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</si>
  <si>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</si>
  <si>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</si>
  <si>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</si>
  <si>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</si>
  <si>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</si>
  <si>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</si>
  <si>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</si>
  <si>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</si>
  <si>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</si>
  <si>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</si>
  <si>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</si>
  <si>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</si>
  <si>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</si>
  <si>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</si>
  <si>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</si>
  <si>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</si>
  <si>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</si>
  <si>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</si>
  <si>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</si>
  <si>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</si>
  <si>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</si>
  <si>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</si>
  <si>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</si>
  <si>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</si>
  <si>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</si>
  <si>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</si>
  <si>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</si>
  <si>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</si>
  <si>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</si>
  <si>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</si>
  <si>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</si>
  <si>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</si>
  <si>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</si>
  <si>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</si>
  <si>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</si>
  <si>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</si>
  <si>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</si>
  <si>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</si>
  <si>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</si>
  <si>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</si>
  <si>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</si>
  <si>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</si>
  <si>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</si>
  <si>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</si>
  <si>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</si>
  <si>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</si>
  <si>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</si>
  <si>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</si>
  <si>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</si>
  <si>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</si>
  <si>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</si>
  <si>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</si>
  <si>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</si>
  <si>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</si>
  <si>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</si>
  <si>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</si>
  <si>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</si>
  <si>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</si>
  <si>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</si>
  <si>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</si>
  <si>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</si>
  <si>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</si>
  <si>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</si>
  <si>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</si>
  <si>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</si>
  <si>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</si>
  <si>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</si>
  <si>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</si>
  <si>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</si>
  <si>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</si>
  <si>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</si>
  <si>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</si>
  <si>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</si>
  <si>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</si>
  <si>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</si>
  <si>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</si>
  <si>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</si>
  <si>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</si>
  <si>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</si>
  <si>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</si>
  <si>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</si>
  <si>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</si>
  <si>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</si>
  <si>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</si>
  <si>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</si>
  <si>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</si>
  <si>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</si>
  <si>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</si>
  <si>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</si>
  <si>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</si>
  <si>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</si>
  <si>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</si>
  <si>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</si>
  <si>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</si>
  <si>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</si>
  <si>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</si>
  <si>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</si>
  <si>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</si>
  <si>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</si>
  <si>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</si>
  <si>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</si>
  <si>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</si>
  <si>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</si>
  <si>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</si>
  <si>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</si>
  <si>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</si>
  <si>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</si>
  <si>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</si>
  <si>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</si>
  <si>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</si>
  <si>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</si>
  <si>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</si>
  <si>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</si>
  <si>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</si>
  <si>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</si>
  <si>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</si>
  <si>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</si>
  <si>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</si>
  <si>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</si>
  <si>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</si>
  <si>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</si>
  <si>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</si>
  <si>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</si>
  <si>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</si>
  <si>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</si>
  <si>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</si>
  <si>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</si>
  <si>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</si>
  <si>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</si>
  <si>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</si>
  <si>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</si>
  <si>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</si>
  <si>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</si>
  <si>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</si>
  <si>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</si>
  <si>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</si>
  <si>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</si>
  <si>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</si>
  <si>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</si>
  <si>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</si>
  <si>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</si>
  <si>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</si>
  <si>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</si>
  <si>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</si>
  <si>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</si>
  <si>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</si>
  <si>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</si>
  <si>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</si>
  <si>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</si>
  <si>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</si>
  <si>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</si>
  <si>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</si>
  <si>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</si>
  <si>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</si>
  <si>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</si>
  <si>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</si>
  <si>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</si>
  <si>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</si>
  <si>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</si>
  <si>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</si>
  <si>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</si>
  <si>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</si>
  <si>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</si>
  <si>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</si>
  <si>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</si>
  <si>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</si>
  <si>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</si>
  <si>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</si>
  <si>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</si>
  <si>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</si>
  <si>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</si>
  <si>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</si>
  <si>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</si>
  <si>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</si>
  <si>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</si>
  <si>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</si>
  <si>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</si>
  <si>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</si>
  <si>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</si>
  <si>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</si>
  <si>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</si>
  <si>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</si>
  <si>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</si>
  <si>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</si>
  <si>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</si>
  <si>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</si>
  <si>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</si>
  <si>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</si>
  <si>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</si>
  <si>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</si>
  <si>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</si>
  <si>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</si>
  <si>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</si>
  <si>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</si>
  <si>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</si>
  <si>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</si>
  <si>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</si>
  <si>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</si>
  <si>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</si>
  <si>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</si>
  <si>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</si>
  <si>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</si>
  <si>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</si>
  <si>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</si>
  <si>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</si>
  <si>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</si>
  <si>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</si>
  <si>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</si>
  <si>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</si>
  <si>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</si>
  <si>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</si>
  <si>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</si>
  <si>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</si>
  <si>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</si>
  <si>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</si>
  <si>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</si>
  <si>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</si>
  <si>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</si>
  <si>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</si>
  <si>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</si>
  <si>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</si>
  <si>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</si>
  <si>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</si>
  <si>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</si>
  <si>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</si>
  <si>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</si>
  <si>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</si>
  <si>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</si>
  <si>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</si>
  <si>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</si>
  <si>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</si>
  <si>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</si>
  <si>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</si>
  <si>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</si>
  <si>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</si>
  <si>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</si>
  <si>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</si>
  <si>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</si>
  <si>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</si>
  <si>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</si>
  <si>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</si>
  <si>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</si>
  <si>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</si>
  <si>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</si>
  <si>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</si>
  <si>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</si>
  <si>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</si>
  <si>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</si>
  <si>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</si>
  <si>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</si>
  <si>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</si>
  <si>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</si>
  <si>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</si>
  <si>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</si>
  <si>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</si>
  <si>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</si>
  <si>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</si>
  <si>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</si>
  <si>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</si>
  <si>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</si>
  <si>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</si>
  <si>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</si>
  <si>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</si>
  <si>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</si>
  <si>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</si>
  <si>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</si>
  <si>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</si>
  <si>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</si>
  <si>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</si>
  <si>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</si>
  <si>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</si>
  <si>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</si>
  <si>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</si>
  <si>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</si>
  <si>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</si>
  <si>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</si>
  <si>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</si>
  <si>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</si>
  <si>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</si>
  <si>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</si>
  <si>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</si>
  <si>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</si>
  <si>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</si>
  <si>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</si>
  <si>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</si>
  <si>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</si>
  <si>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</si>
  <si>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</si>
  <si>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</si>
  <si>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</si>
  <si>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</si>
  <si>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</si>
  <si>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</si>
  <si>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</si>
  <si>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</si>
  <si>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</si>
  <si>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</si>
  <si>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</si>
  <si>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</si>
  <si>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</si>
  <si>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</si>
  <si>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</si>
  <si>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</si>
  <si>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</si>
  <si>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</si>
  <si>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</si>
  <si>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</si>
  <si>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</si>
  <si>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</si>
  <si>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</si>
  <si>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</si>
  <si>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</si>
  <si>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</si>
  <si>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</si>
  <si>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</si>
  <si>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</si>
  <si>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</si>
  <si>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</si>
  <si>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</si>
  <si>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</si>
  <si>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</si>
  <si>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</si>
  <si>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</si>
  <si>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</si>
  <si>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</si>
  <si>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</si>
  <si>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</si>
  <si>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</si>
  <si>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</si>
  <si>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</si>
  <si>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</si>
  <si>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</si>
  <si>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</si>
  <si>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</si>
  <si>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</si>
  <si>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</si>
  <si>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</si>
  <si>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</si>
  <si>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</si>
  <si>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</si>
  <si>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</si>
  <si>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</si>
  <si>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</si>
  <si>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</si>
  <si>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</si>
  <si>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</si>
  <si>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</si>
  <si>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</si>
  <si>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</si>
  <si>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</si>
  <si>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</si>
  <si>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</si>
  <si>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</si>
  <si>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</si>
  <si>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</si>
  <si>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</si>
  <si>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</si>
  <si>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</si>
  <si>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</si>
  <si>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</si>
  <si>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</si>
  <si>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</si>
  <si>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</si>
  <si>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</si>
  <si>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</si>
  <si>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</si>
  <si>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</si>
  <si>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</si>
  <si>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</si>
  <si>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</si>
  <si>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</si>
  <si>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</si>
  <si>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</si>
  <si>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</si>
  <si>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</si>
  <si>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</si>
  <si>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</si>
  <si>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</si>
  <si>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</si>
  <si>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</si>
  <si>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</si>
  <si>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</si>
  <si>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</si>
  <si>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</si>
  <si>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</si>
  <si>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</si>
  <si>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</si>
  <si>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</si>
  <si>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</si>
  <si>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</si>
  <si>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</si>
  <si>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</si>
  <si>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</si>
  <si>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</si>
  <si>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</si>
  <si>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</si>
  <si>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</si>
  <si>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</si>
  <si>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</si>
  <si>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</si>
  <si>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</si>
  <si>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</si>
  <si>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</si>
  <si>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</si>
  <si>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</si>
  <si>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</si>
  <si>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</si>
  <si>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</si>
  <si>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</si>
  <si>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</si>
  <si>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</si>
  <si>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</si>
  <si>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</si>
  <si>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</si>
  <si>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</si>
  <si>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</si>
  <si>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</si>
  <si>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</si>
  <si>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</si>
  <si>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</si>
  <si>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</si>
  <si>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</si>
  <si>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</si>
  <si>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</si>
  <si>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</si>
  <si>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</si>
  <si>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</si>
  <si>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</si>
  <si>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</si>
  <si>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</si>
  <si>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</si>
  <si>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</si>
  <si>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</si>
  <si>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</si>
  <si>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</si>
  <si>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</si>
  <si>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</si>
  <si>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</si>
  <si>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</si>
  <si>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</si>
  <si>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</si>
  <si>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</si>
  <si>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</si>
  <si>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</si>
  <si>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</si>
  <si>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</si>
  <si>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</si>
  <si>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</si>
  <si>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</si>
  <si>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</si>
  <si>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</si>
  <si>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</si>
  <si>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</si>
  <si>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</si>
  <si>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</si>
  <si>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</si>
  <si>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</si>
  <si>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</si>
  <si>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</si>
  <si>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</si>
  <si>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</si>
  <si>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</si>
  <si>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</si>
  <si>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</si>
  <si>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</si>
  <si>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</si>
  <si>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</si>
  <si>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</si>
  <si>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</si>
  <si>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</si>
  <si>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</si>
  <si>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</si>
  <si>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</si>
  <si>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</si>
  <si>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</si>
  <si>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</si>
  <si>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</si>
  <si>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</si>
  <si>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</si>
  <si>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</si>
  <si>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</si>
  <si>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</si>
  <si>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</si>
  <si>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</si>
  <si>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</si>
  <si>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</si>
  <si>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</si>
  <si>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</si>
  <si>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</si>
  <si>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</si>
  <si>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</si>
  <si>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</si>
  <si>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</si>
  <si>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</si>
  <si>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</si>
  <si>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</si>
  <si>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</si>
  <si>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</si>
  <si>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</si>
  <si>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</si>
  <si>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</si>
  <si>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</si>
  <si>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</si>
  <si>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</si>
  <si>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</si>
  <si>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</si>
  <si>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</si>
  <si>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</si>
  <si>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</si>
  <si>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</si>
  <si>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</si>
  <si>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</si>
  <si>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</si>
  <si>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</si>
  <si>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</si>
  <si>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</si>
  <si>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</si>
  <si>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</si>
  <si>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</si>
  <si>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</si>
  <si>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</si>
  <si>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</si>
  <si>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</si>
  <si>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</si>
  <si>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</si>
  <si>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</si>
  <si>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</si>
  <si>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</si>
  <si>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</si>
  <si>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</si>
  <si>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</si>
  <si>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</si>
  <si>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</si>
  <si>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</si>
  <si>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</si>
  <si>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</si>
  <si>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</si>
  <si>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</si>
  <si>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</si>
  <si>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</si>
  <si>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</si>
  <si>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</si>
  <si>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</si>
  <si>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</si>
  <si>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</si>
  <si>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</si>
  <si>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</si>
  <si>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</si>
  <si>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</si>
  <si>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</si>
  <si>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</si>
  <si>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</si>
  <si>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</si>
  <si>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</si>
  <si>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</si>
  <si>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</si>
  <si>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</si>
  <si>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</si>
  <si>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</si>
  <si>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</si>
  <si>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</si>
  <si>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</si>
  <si>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</si>
  <si>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</si>
  <si>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</si>
  <si>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</si>
  <si>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</si>
  <si>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</si>
  <si>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</si>
  <si>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</si>
  <si>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</si>
  <si>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</si>
  <si>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</si>
  <si>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</si>
  <si>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</si>
  <si>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</si>
  <si>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</si>
  <si>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</si>
  <si>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</si>
  <si>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</si>
  <si>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</si>
  <si>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</si>
  <si>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</si>
  <si>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</si>
  <si>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</si>
  <si>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</si>
  <si>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</si>
  <si>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</si>
  <si>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</si>
  <si>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</si>
  <si>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</si>
  <si>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</si>
  <si>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</si>
  <si>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</si>
  <si>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</si>
  <si>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</si>
  <si>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</si>
  <si>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</si>
  <si>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</si>
  <si>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</si>
  <si>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</si>
  <si>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</si>
  <si>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</si>
  <si>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</si>
  <si>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</si>
  <si>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</si>
  <si>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</si>
  <si>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</si>
  <si>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</si>
  <si>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</si>
  <si>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</si>
  <si>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</si>
  <si>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</si>
  <si>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</si>
  <si>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</si>
  <si>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</si>
  <si>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</si>
  <si>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</si>
  <si>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</si>
  <si>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</si>
  <si>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</si>
  <si>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</si>
  <si>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</si>
  <si>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</si>
  <si>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</si>
  <si>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</si>
  <si>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</si>
  <si>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</si>
  <si>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</si>
  <si>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</si>
  <si>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</si>
  <si>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</si>
  <si>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</si>
  <si>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</si>
  <si>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</si>
  <si>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</si>
  <si>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</si>
  <si>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</si>
  <si>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</si>
  <si>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</si>
  <si>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</si>
  <si>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</si>
  <si>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</si>
  <si>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</si>
  <si>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</si>
  <si>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</si>
  <si>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</si>
  <si>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</si>
  <si>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</si>
  <si>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</si>
  <si>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</si>
  <si>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</si>
  <si>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</si>
  <si>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</si>
  <si>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</si>
  <si>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</si>
  <si>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</si>
  <si>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</si>
  <si>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</si>
  <si>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</si>
  <si>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</si>
  <si>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</si>
  <si>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</si>
  <si>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</si>
  <si>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</si>
  <si>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</si>
  <si>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</si>
  <si>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</si>
  <si>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</si>
  <si>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</si>
  <si>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</si>
  <si>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</si>
  <si>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</si>
  <si>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</si>
  <si>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</si>
  <si>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</si>
  <si>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</si>
  <si>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</si>
  <si>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</si>
  <si>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</si>
  <si>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</si>
  <si>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</si>
  <si>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</si>
  <si>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</si>
  <si>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</si>
  <si>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</si>
  <si>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</si>
  <si>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</si>
  <si>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</si>
  <si>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</si>
  <si>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</si>
  <si>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</si>
  <si>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</si>
  <si>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</si>
  <si>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</si>
  <si>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</si>
  <si>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</si>
  <si>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</si>
  <si>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</si>
  <si>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</si>
  <si>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</si>
  <si>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</si>
  <si>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</si>
  <si>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</si>
  <si>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</si>
  <si>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</si>
  <si>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</si>
  <si>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</si>
  <si>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</si>
  <si>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</si>
  <si>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</si>
  <si>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</si>
  <si>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</si>
  <si>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</si>
  <si>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</si>
  <si>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</si>
  <si>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</si>
  <si>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</si>
  <si>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</si>
  <si>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</si>
  <si>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</si>
  <si>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</si>
  <si>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</si>
  <si>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</si>
  <si>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</si>
  <si>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</si>
  <si>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</si>
  <si>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</si>
  <si>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</si>
  <si>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</si>
  <si>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</si>
  <si>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</si>
  <si>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</si>
  <si>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</si>
  <si>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</si>
  <si>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</si>
  <si>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</si>
  <si>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</si>
  <si>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</si>
  <si>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</si>
  <si>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</si>
  <si>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</si>
  <si>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</si>
  <si>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</si>
  <si>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</si>
  <si>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</si>
  <si>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</si>
  <si>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</si>
  <si>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</si>
  <si>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</si>
  <si>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</si>
  <si>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</si>
  <si>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</si>
  <si>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</si>
  <si>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</si>
  <si>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</si>
  <si>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</si>
  <si>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</si>
  <si>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</si>
  <si>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</si>
  <si>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</si>
  <si>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</si>
  <si>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</si>
  <si>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</si>
  <si>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</si>
  <si>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</si>
  <si>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</si>
  <si>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</si>
  <si>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</si>
  <si>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</si>
  <si>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</si>
  <si>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</si>
  <si>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</si>
  <si>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</si>
  <si>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</si>
  <si>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</si>
  <si>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</si>
  <si>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</si>
  <si>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</si>
  <si>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</si>
  <si>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</si>
  <si>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</si>
  <si>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</si>
  <si>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</si>
  <si>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</si>
  <si>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</si>
  <si>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</si>
  <si>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</si>
  <si>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</si>
  <si>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</si>
  <si>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</si>
  <si>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</si>
  <si>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</si>
  <si>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</si>
  <si>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</si>
  <si>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</si>
  <si>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</si>
  <si>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</si>
  <si>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</si>
  <si>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</si>
  <si>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</si>
  <si>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</si>
  <si>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</si>
  <si>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</si>
  <si>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</si>
  <si>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</si>
  <si>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</si>
  <si>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</si>
  <si>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</si>
  <si>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</si>
  <si>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</si>
  <si>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</si>
  <si>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</si>
  <si>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</si>
  <si>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</si>
  <si>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</si>
  <si>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</si>
  <si>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</si>
  <si>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</si>
  <si>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</si>
  <si>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</si>
  <si>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</si>
  <si>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</si>
  <si>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</si>
  <si>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</si>
  <si>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</si>
  <si>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</si>
  <si>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</si>
  <si>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</si>
  <si>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</si>
  <si>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</si>
  <si>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</si>
  <si>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</si>
  <si>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</si>
  <si>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</si>
  <si>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</si>
  <si>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</si>
  <si>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</si>
  <si>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</si>
  <si>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</si>
  <si>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</si>
  <si>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</si>
  <si>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</si>
  <si>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</si>
  <si>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</si>
  <si>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</si>
  <si>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</si>
  <si>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</si>
  <si>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</si>
  <si>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</si>
  <si>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</si>
  <si>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</si>
  <si>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</si>
  <si>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</si>
  <si>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</si>
  <si>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</si>
  <si>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</si>
  <si>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</si>
  <si>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</si>
  <si>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</si>
  <si>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</si>
  <si>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</si>
  <si>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</si>
  <si>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</si>
  <si>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</si>
  <si>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</si>
  <si>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</si>
  <si>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</si>
  <si>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</si>
  <si>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</si>
  <si>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</si>
  <si>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</si>
  <si>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</si>
  <si>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</si>
  <si>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</si>
  <si>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</si>
  <si>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</si>
  <si>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</si>
  <si>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</si>
  <si>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</si>
  <si>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</si>
  <si>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</si>
  <si>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</si>
  <si>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</si>
  <si>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</si>
  <si>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</si>
  <si>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</si>
  <si>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</si>
  <si>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</si>
  <si>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</si>
  <si>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</si>
  <si>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</si>
  <si>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</si>
  <si>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</si>
  <si>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</si>
  <si>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</si>
  <si>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</si>
  <si>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</si>
  <si>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</si>
  <si>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</si>
  <si>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</si>
  <si>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</si>
  <si>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</si>
  <si>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</si>
  <si>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</si>
  <si>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</si>
  <si>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</si>
  <si>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</si>
  <si>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</si>
  <si>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</si>
  <si>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</si>
  <si>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</si>
  <si>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</si>
  <si>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</si>
  <si>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</si>
  <si>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</si>
  <si>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</si>
  <si>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</si>
  <si>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</si>
  <si>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</si>
  <si>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</si>
  <si>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</si>
  <si>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</si>
  <si>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</si>
  <si>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</si>
  <si>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</si>
  <si>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</si>
  <si>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</si>
  <si>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</si>
  <si>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</si>
  <si>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</si>
  <si>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</si>
  <si>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</si>
  <si>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</si>
  <si>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</si>
  <si>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</si>
  <si>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</si>
  <si>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</si>
  <si>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</si>
  <si>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</si>
  <si>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</si>
  <si>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</si>
  <si>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</si>
  <si>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</si>
  <si>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</si>
  <si>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</si>
  <si>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</si>
  <si>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</si>
  <si>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</si>
  <si>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</si>
  <si>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</si>
  <si>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</si>
  <si>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</si>
  <si>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</si>
  <si>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</si>
  <si>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</si>
  <si>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</si>
  <si>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</si>
  <si>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</si>
  <si>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</si>
  <si>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</si>
  <si>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</si>
  <si>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</si>
  <si>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</si>
  <si>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</si>
  <si>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</si>
  <si>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</si>
  <si>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</si>
  <si>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</si>
  <si>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</si>
  <si>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</si>
  <si>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</si>
  <si>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</si>
  <si>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</si>
  <si>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</si>
  <si>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</si>
  <si>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</si>
  <si>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</si>
  <si>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</si>
  <si>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</si>
  <si>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</si>
  <si>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</si>
  <si>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</si>
  <si>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</si>
  <si>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</si>
  <si>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</si>
  <si>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</si>
  <si>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</si>
  <si>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</si>
  <si>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</si>
  <si>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</si>
  <si>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</si>
  <si>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</si>
  <si>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</si>
  <si>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</si>
  <si>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</si>
  <si>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</si>
  <si>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</si>
  <si>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</si>
  <si>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</si>
  <si>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</si>
  <si>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</si>
  <si>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</si>
  <si>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</si>
  <si>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</si>
  <si>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</si>
  <si>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</si>
  <si>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</si>
  <si>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</si>
  <si>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</si>
  <si>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</si>
  <si>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</si>
  <si>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</si>
  <si>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</si>
  <si>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</si>
  <si>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</si>
  <si>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</si>
  <si>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</si>
  <si>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</si>
  <si>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</si>
  <si>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</si>
  <si>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</si>
  <si>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</si>
  <si>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</si>
  <si>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</si>
  <si>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</si>
  <si>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</si>
  <si>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</si>
  <si>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</si>
  <si>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</si>
  <si>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</si>
  <si>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</si>
  <si>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</si>
  <si>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</si>
  <si>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</si>
  <si>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</si>
  <si>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</si>
  <si>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</si>
  <si>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</si>
  <si>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</si>
  <si>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</si>
  <si>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</si>
  <si>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</si>
  <si>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</si>
  <si>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</si>
  <si>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</si>
  <si>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</si>
  <si>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</si>
  <si>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</si>
  <si>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</si>
  <si>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</si>
  <si>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</si>
  <si>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</si>
  <si>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</si>
  <si>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</si>
  <si>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</si>
  <si>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</si>
  <si>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</si>
  <si>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</si>
  <si>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</si>
  <si>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</si>
  <si>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</si>
  <si>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</si>
  <si>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</si>
  <si>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</si>
  <si>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</si>
  <si>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</si>
  <si>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</si>
  <si>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</si>
  <si>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</si>
  <si>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</si>
  <si>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</si>
  <si>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</si>
  <si>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</si>
  <si>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</si>
  <si>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</si>
  <si>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</si>
  <si>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</si>
  <si>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</si>
  <si>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</si>
  <si>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</si>
  <si>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</si>
  <si>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</si>
  <si>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</si>
  <si>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</si>
  <si>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</si>
  <si>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</si>
  <si>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</si>
  <si>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</si>
  <si>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</si>
  <si>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</si>
  <si>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</si>
  <si>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</si>
  <si>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</si>
  <si>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</si>
  <si>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</si>
  <si>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</si>
  <si>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</si>
  <si>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</si>
  <si>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</si>
  <si>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</si>
  <si>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</si>
  <si>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</si>
  <si>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</si>
  <si>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</si>
  <si>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</si>
  <si>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</si>
  <si>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</si>
  <si>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</si>
  <si>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</si>
  <si>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</si>
  <si>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</si>
  <si>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</si>
  <si>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</si>
  <si>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</si>
  <si>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</si>
  <si>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</si>
  <si>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</si>
  <si>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</si>
  <si>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</si>
  <si>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</si>
  <si>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</si>
  <si>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</si>
  <si>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</si>
  <si>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</si>
  <si>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</si>
  <si>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</si>
  <si>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</si>
  <si>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</si>
  <si>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</si>
  <si>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</si>
  <si>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</si>
  <si>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</si>
  <si>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</si>
  <si>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</si>
  <si>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</si>
  <si>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</si>
  <si>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</si>
  <si>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</si>
  <si>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</si>
  <si>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</si>
  <si>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</si>
  <si>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</si>
  <si>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</si>
  <si>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</si>
  <si>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</si>
  <si>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</si>
  <si>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</si>
  <si>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</si>
  <si>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</si>
  <si>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</si>
  <si>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</si>
  <si>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</si>
  <si>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</si>
  <si>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</si>
  <si>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</si>
  <si>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</si>
  <si>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</si>
  <si>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</si>
  <si>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</si>
  <si>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</si>
  <si>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</si>
  <si>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</si>
  <si>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</si>
  <si>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</si>
  <si>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</si>
  <si>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</si>
  <si>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</si>
  <si>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</si>
  <si>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</si>
  <si>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</si>
  <si>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</si>
  <si>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</si>
  <si>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</si>
  <si>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</si>
  <si>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</si>
  <si>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</si>
  <si>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</si>
  <si>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</si>
  <si>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</si>
  <si>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</si>
  <si>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</si>
  <si>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</si>
  <si>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</si>
  <si>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</si>
  <si>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</si>
  <si>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</si>
  <si>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</si>
  <si>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</si>
  <si>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</si>
  <si>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</si>
  <si>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</si>
  <si>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</si>
  <si>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</si>
  <si>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</si>
  <si>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</si>
  <si>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</si>
  <si>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</si>
  <si>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</si>
  <si>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</si>
  <si>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</si>
  <si>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</si>
  <si>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</si>
  <si>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</si>
  <si>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</si>
  <si>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</si>
  <si>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</si>
  <si>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</si>
  <si>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</si>
  <si>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</si>
  <si>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</si>
  <si>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</si>
  <si>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</si>
  <si>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</si>
  <si>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</si>
  <si>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</si>
  <si>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</si>
  <si>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</si>
  <si>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</si>
  <si>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</si>
  <si>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</si>
  <si>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</si>
  <si>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</si>
  <si>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</si>
  <si>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</si>
  <si>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</si>
  <si>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</si>
  <si>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</si>
  <si>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</si>
  <si>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</si>
  <si>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</si>
  <si>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</si>
  <si>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</si>
  <si>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</si>
  <si>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</si>
  <si>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</si>
  <si>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</si>
  <si>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</si>
  <si>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</si>
  <si>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</si>
  <si>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</si>
  <si>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</si>
  <si>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</si>
  <si>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</si>
  <si>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</si>
  <si>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</si>
  <si>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</si>
  <si>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</si>
  <si>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</si>
  <si>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</si>
  <si>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</si>
  <si>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</si>
  <si>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</si>
  <si>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</si>
  <si>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</si>
  <si>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</si>
  <si>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</si>
  <si>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</si>
  <si>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</si>
  <si>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</si>
  <si>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</si>
  <si>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</si>
  <si>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</si>
  <si>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</si>
  <si>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</si>
  <si>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</si>
  <si>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</si>
  <si>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</si>
  <si>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</si>
  <si>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</si>
  <si>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</si>
  <si>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</si>
  <si>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</si>
  <si>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</si>
  <si>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</si>
  <si>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</si>
  <si>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</si>
  <si>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</si>
  <si>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</si>
  <si>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</si>
  <si>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</si>
  <si>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</si>
  <si>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</si>
  <si>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</si>
  <si>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</si>
  <si>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</si>
  <si>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</si>
  <si>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</si>
  <si>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</si>
  <si>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</si>
  <si>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</si>
  <si>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</si>
  <si>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</si>
  <si>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</si>
  <si>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</si>
  <si>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</si>
  <si>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</si>
  <si>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</si>
  <si>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</si>
  <si>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</si>
  <si>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</si>
  <si>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</si>
  <si>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</si>
  <si>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</si>
  <si>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</si>
  <si>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</si>
  <si>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</si>
  <si>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</si>
  <si>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</si>
  <si>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</si>
  <si>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</si>
  <si>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</si>
  <si>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</si>
  <si>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</si>
  <si>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</si>
  <si>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</si>
  <si>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</si>
  <si>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</si>
  <si>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</si>
  <si>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</si>
  <si>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</si>
  <si>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</si>
  <si>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</si>
  <si>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</si>
  <si>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</si>
  <si>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</si>
  <si>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</si>
  <si>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</si>
  <si>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</si>
  <si>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</si>
  <si>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</si>
  <si>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</si>
  <si>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</si>
  <si>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</si>
  <si>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</si>
  <si>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</si>
  <si>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</si>
  <si>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</si>
  <si>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</si>
  <si>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</si>
  <si>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</si>
  <si>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</si>
  <si>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</si>
  <si>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</si>
  <si>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</si>
  <si>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</si>
  <si>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</si>
  <si>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</si>
  <si>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</si>
  <si>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</si>
  <si>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</si>
  <si>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</si>
  <si>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</si>
  <si>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</si>
  <si>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</si>
  <si>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</si>
  <si>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</si>
  <si>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</si>
  <si>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</si>
  <si>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</si>
  <si>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</si>
  <si>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</si>
  <si>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</si>
  <si>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</si>
  <si>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</si>
  <si>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</si>
  <si>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</si>
  <si>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</si>
  <si>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</si>
  <si>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</si>
  <si>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</si>
  <si>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</si>
  <si>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</si>
  <si>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</si>
  <si>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</si>
  <si>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</si>
  <si>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</si>
  <si>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</si>
  <si>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</si>
  <si>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</si>
  <si>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</si>
  <si>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</si>
  <si>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</si>
  <si>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</si>
  <si>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</si>
  <si>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</si>
  <si>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</si>
  <si>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</si>
  <si>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</si>
  <si>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</si>
  <si>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</si>
  <si>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</si>
  <si>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</si>
  <si>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</si>
  <si>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</si>
  <si>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</si>
  <si>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</si>
  <si>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</si>
  <si>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</si>
  <si>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</si>
  <si>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</si>
  <si>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</si>
  <si>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</si>
  <si>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</si>
  <si>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</si>
  <si>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</si>
  <si>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</si>
  <si>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</si>
  <si>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</si>
  <si>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</si>
  <si>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</si>
  <si>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</si>
  <si>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</si>
  <si>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</si>
  <si>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</si>
  <si>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</si>
  <si>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</si>
  <si>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</si>
  <si>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</si>
  <si>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</si>
  <si>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</si>
  <si>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</si>
  <si>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</si>
  <si>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</si>
  <si>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</si>
  <si>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</si>
  <si>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</si>
  <si>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</si>
  <si>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</si>
  <si>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</si>
  <si>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</si>
  <si>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</si>
  <si>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</si>
  <si>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</si>
  <si>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</si>
  <si>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</si>
  <si>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</si>
  <si>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</si>
  <si>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</si>
  <si>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</si>
  <si>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</si>
  <si>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</si>
  <si>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</si>
  <si>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</si>
  <si>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</si>
  <si>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</si>
  <si>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</si>
  <si>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</si>
  <si>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</si>
  <si>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</si>
  <si>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</si>
  <si>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</si>
  <si>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</si>
  <si>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</si>
  <si>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</si>
  <si>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</si>
  <si>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</si>
  <si>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</si>
  <si>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</si>
  <si>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</si>
  <si>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</si>
  <si>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</si>
  <si>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</si>
  <si>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</si>
  <si>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</si>
  <si>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</si>
  <si>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</si>
  <si>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</si>
  <si>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</si>
  <si>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</si>
  <si>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</si>
  <si>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</si>
  <si>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</si>
  <si>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</si>
  <si>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</si>
  <si>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</si>
  <si>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</si>
  <si>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</si>
  <si>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</si>
  <si>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</si>
  <si>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</si>
  <si>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</si>
  <si>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</si>
  <si>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</si>
  <si>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</si>
  <si>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</si>
  <si>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</si>
  <si>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</si>
  <si>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</si>
  <si>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</si>
  <si>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</si>
  <si>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</si>
  <si>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</si>
  <si>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</si>
  <si>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</si>
  <si>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</si>
  <si>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</si>
  <si>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</si>
  <si>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</si>
  <si>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</si>
  <si>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</si>
  <si>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</si>
  <si>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</si>
  <si>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</si>
  <si>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</si>
  <si>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</si>
  <si>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</si>
  <si>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</si>
  <si>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</si>
  <si>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</si>
  <si>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</si>
  <si>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</si>
  <si>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</si>
  <si>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</si>
  <si>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</si>
  <si>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</si>
  <si>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</si>
  <si>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</si>
  <si>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</si>
  <si>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</si>
  <si>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</si>
  <si>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</si>
  <si>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</si>
  <si>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</si>
  <si>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</si>
  <si>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</si>
  <si>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</si>
  <si>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</si>
  <si>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</si>
  <si>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</si>
  <si>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</si>
  <si>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</si>
  <si>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</si>
  <si>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</si>
  <si>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</si>
  <si>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</si>
  <si>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</si>
  <si>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</si>
  <si>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</si>
  <si>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</si>
  <si>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</si>
  <si>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</si>
  <si>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</si>
  <si>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</si>
  <si>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</si>
  <si>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</si>
  <si>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</si>
  <si>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</si>
  <si>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</si>
  <si>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</si>
  <si>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</si>
  <si>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</si>
  <si>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</si>
  <si>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</si>
  <si>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</si>
  <si>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</si>
  <si>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</si>
  <si>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</si>
  <si>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</si>
  <si>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</si>
  <si>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</si>
  <si>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</si>
  <si>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</si>
  <si>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</si>
  <si>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</si>
  <si>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</si>
  <si>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</si>
  <si>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</si>
  <si>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</si>
  <si>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</si>
  <si>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</si>
  <si>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</si>
  <si>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</si>
  <si>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</si>
  <si>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</si>
  <si>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</si>
  <si>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</si>
  <si>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</si>
  <si>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</si>
  <si>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</si>
  <si>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</si>
  <si>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</si>
  <si>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</si>
  <si>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</si>
  <si>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</si>
  <si>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</si>
  <si>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</si>
  <si>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</si>
  <si>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</si>
  <si>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</si>
  <si>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</si>
  <si>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</si>
  <si>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</si>
  <si>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</si>
  <si>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</si>
  <si>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</si>
  <si>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</si>
  <si>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</si>
  <si>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</si>
  <si>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</si>
  <si>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</si>
  <si>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</si>
  <si>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</si>
  <si>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</si>
  <si>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</si>
  <si>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</si>
  <si>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</si>
  <si>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</si>
  <si>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</si>
  <si>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</si>
  <si>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</si>
  <si>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</si>
  <si>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</si>
  <si>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</si>
  <si>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</si>
  <si>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</si>
  <si>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</si>
  <si>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</si>
  <si>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</si>
  <si>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</si>
  <si>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</si>
  <si>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</si>
  <si>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</si>
  <si>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</si>
  <si>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</si>
  <si>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</si>
  <si>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</si>
  <si>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</si>
  <si>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</si>
  <si>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</si>
  <si>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</si>
  <si>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</si>
  <si>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</si>
  <si>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</si>
  <si>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</si>
  <si>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</si>
  <si>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</si>
  <si>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</si>
  <si>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</si>
  <si>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</si>
  <si>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</si>
  <si>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</si>
  <si>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</si>
  <si>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</si>
  <si>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</si>
  <si>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</si>
  <si>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</si>
  <si>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</si>
  <si>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</si>
  <si>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</si>
  <si>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</si>
  <si>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</si>
  <si>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</si>
  <si>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</si>
  <si>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</si>
  <si>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</si>
  <si>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</si>
  <si>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</si>
  <si>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</si>
  <si>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</si>
  <si>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</si>
  <si>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</si>
  <si>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</si>
  <si>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</si>
  <si>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</si>
  <si>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</si>
  <si>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</si>
  <si>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</si>
  <si>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</si>
  <si>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</si>
  <si>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</si>
  <si>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</si>
  <si>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</si>
  <si>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</si>
  <si>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</si>
  <si>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</si>
  <si>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</si>
  <si>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</si>
  <si>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</si>
  <si>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</si>
  <si>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</si>
  <si>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</si>
  <si>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</si>
  <si>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</si>
  <si>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</si>
  <si>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</si>
  <si>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</si>
  <si>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</si>
  <si>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</si>
  <si>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</si>
  <si>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</si>
  <si>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</si>
  <si>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</si>
  <si>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</si>
  <si>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</si>
  <si>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</si>
  <si>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</si>
  <si>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</si>
  <si>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</si>
  <si>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</si>
  <si>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</si>
  <si>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</si>
  <si>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</si>
  <si>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</si>
  <si>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</si>
  <si>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</si>
  <si>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</si>
  <si>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</si>
  <si>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</si>
  <si>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</si>
  <si>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</si>
  <si>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</si>
  <si>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</si>
  <si>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</si>
  <si>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</si>
  <si>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</si>
  <si>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</si>
  <si>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</si>
  <si>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</si>
  <si>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</si>
  <si>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</si>
  <si>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</si>
  <si>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</si>
  <si>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</si>
  <si>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</si>
  <si>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</si>
  <si>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</si>
  <si>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</si>
  <si>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</si>
  <si>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</si>
  <si>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</si>
  <si>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</si>
  <si>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</si>
  <si>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</si>
  <si>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</si>
  <si>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</si>
  <si>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</si>
  <si>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</si>
  <si>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</si>
  <si>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</si>
  <si>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</si>
  <si>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</si>
  <si>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</si>
  <si>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</si>
  <si>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</si>
  <si>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</si>
  <si>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</si>
  <si>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</si>
  <si>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</si>
  <si>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</si>
  <si>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</si>
  <si>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</si>
  <si>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</si>
  <si>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</si>
  <si>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</si>
  <si>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</si>
  <si>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</si>
  <si>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</si>
  <si>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</si>
  <si>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</si>
  <si>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</si>
  <si>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</si>
  <si>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</si>
  <si>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</si>
  <si>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</si>
  <si>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</si>
  <si>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</si>
  <si>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</si>
  <si>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</si>
  <si>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</si>
  <si>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</si>
  <si>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</si>
  <si>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</si>
  <si>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</si>
  <si>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</si>
  <si>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</si>
  <si>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</si>
  <si>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</si>
  <si>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</si>
  <si>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</si>
  <si>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</si>
  <si>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</si>
  <si>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</si>
  <si>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</si>
  <si>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</si>
  <si>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</si>
  <si>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</si>
  <si>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</si>
  <si>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</si>
  <si>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</si>
  <si>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</si>
  <si>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</si>
  <si>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</si>
  <si>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</si>
  <si>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</si>
  <si>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</si>
  <si>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</si>
  <si>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</si>
  <si>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</si>
  <si>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</si>
  <si>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</si>
  <si>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</si>
  <si>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</si>
  <si>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</si>
  <si>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</si>
  <si>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</si>
  <si>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</si>
  <si>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</si>
  <si>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</si>
  <si>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</si>
  <si>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</si>
  <si>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</si>
  <si>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</si>
  <si>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</si>
  <si>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</si>
  <si>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</si>
  <si>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</si>
  <si>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</si>
  <si>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</si>
  <si>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</si>
  <si>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</si>
  <si>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</si>
  <si>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</si>
  <si>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</si>
  <si>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</si>
  <si>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</si>
  <si>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</si>
  <si>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</si>
  <si>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</si>
  <si>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</si>
  <si>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</si>
  <si>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</si>
  <si>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</si>
  <si>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</si>
  <si>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</si>
  <si>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</si>
  <si>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</si>
  <si>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</si>
  <si>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</si>
  <si>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</si>
  <si>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</si>
  <si>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</si>
  <si>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</si>
  <si>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</si>
  <si>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</si>
  <si>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</si>
  <si>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</si>
  <si>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</si>
  <si>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</si>
  <si>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</si>
  <si>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</si>
  <si>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</si>
  <si>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</si>
  <si>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</si>
  <si>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</si>
  <si>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</si>
  <si>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</si>
  <si>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</si>
  <si>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</si>
  <si>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</si>
  <si>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</si>
  <si>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</si>
  <si>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</si>
  <si>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</si>
  <si>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</si>
  <si>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</si>
  <si>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</si>
  <si>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</si>
  <si>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</si>
  <si>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</si>
  <si>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</si>
  <si>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</si>
  <si>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</si>
  <si>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</si>
  <si>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</si>
  <si>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</si>
  <si>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</si>
  <si>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</si>
  <si>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</si>
  <si>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</si>
  <si>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</si>
  <si>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</si>
  <si>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</si>
  <si>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</si>
  <si>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</si>
  <si>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</si>
  <si>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</si>
  <si>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</si>
  <si>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</si>
  <si>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</si>
  <si>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</si>
  <si>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</si>
  <si>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</si>
  <si>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</si>
  <si>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</si>
  <si>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</si>
  <si>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</si>
  <si>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</si>
  <si>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</si>
  <si>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</si>
  <si>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</si>
  <si>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</si>
  <si>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</si>
  <si>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</si>
  <si>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</si>
  <si>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</si>
  <si>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</si>
  <si>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</si>
  <si>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</si>
  <si>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</si>
  <si>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</si>
  <si>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</si>
  <si>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</si>
  <si>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</si>
  <si>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</si>
  <si>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</si>
  <si>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</si>
  <si>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</si>
  <si>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</si>
  <si>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</si>
  <si>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</si>
  <si>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</si>
  <si>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</si>
  <si>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</si>
  <si>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</si>
  <si>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</si>
  <si>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</si>
  <si>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</si>
  <si>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</si>
  <si>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</si>
  <si>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</si>
  <si>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</si>
  <si>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</si>
  <si>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</si>
  <si>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</si>
  <si>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</si>
  <si>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</si>
  <si>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</si>
  <si>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</si>
  <si>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</si>
  <si>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</si>
  <si>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</si>
  <si>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</si>
  <si>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</si>
  <si>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</si>
  <si>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</si>
  <si>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</si>
  <si>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</si>
  <si>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</si>
  <si>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</si>
  <si>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</si>
  <si>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</si>
  <si>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</si>
  <si>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</si>
  <si>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</si>
  <si>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</si>
  <si>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</si>
  <si>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</si>
  <si>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</si>
  <si>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</si>
  <si>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</si>
  <si>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</si>
  <si>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</si>
  <si>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</si>
  <si>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</si>
  <si>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</si>
  <si>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</si>
  <si>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</si>
  <si>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</si>
  <si>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</si>
  <si>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</si>
  <si>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</si>
  <si>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</si>
  <si>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</si>
  <si>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</si>
  <si>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</si>
  <si>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</si>
  <si>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</si>
  <si>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</si>
  <si>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</si>
  <si>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</si>
  <si>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</si>
  <si>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</si>
  <si>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</si>
  <si>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</si>
  <si>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</si>
  <si>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</si>
  <si>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</si>
  <si>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</si>
  <si>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</si>
  <si>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</si>
  <si>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</si>
  <si>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</si>
  <si>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</si>
  <si>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</si>
  <si>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</si>
  <si>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</si>
  <si>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</si>
  <si>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</si>
  <si>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</si>
  <si>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</si>
  <si>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</si>
  <si>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</si>
  <si>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</si>
  <si>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</si>
  <si>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</si>
  <si>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</si>
  <si>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</si>
  <si>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</si>
  <si>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</si>
  <si>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</si>
  <si>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</si>
  <si>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</si>
  <si>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</si>
  <si>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</si>
  <si>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</si>
  <si>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</si>
  <si>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</si>
  <si>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</si>
  <si>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</si>
  <si>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</si>
  <si>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</si>
  <si>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</si>
  <si>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</si>
  <si>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</si>
  <si>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</si>
  <si>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</si>
  <si>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</si>
  <si>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</si>
  <si>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</si>
  <si>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</si>
  <si>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</si>
  <si>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</si>
  <si>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</si>
  <si>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</si>
  <si>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</si>
  <si>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</si>
  <si>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</si>
  <si>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</si>
  <si>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</si>
  <si>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</si>
  <si>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</si>
  <si>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</si>
  <si>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</si>
  <si>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</si>
  <si>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</si>
  <si>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</si>
  <si>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</si>
  <si>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</si>
  <si>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</si>
  <si>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</si>
  <si>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</si>
  <si>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</si>
  <si>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</si>
  <si>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</si>
  <si>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</si>
  <si>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</si>
  <si>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</si>
  <si>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</si>
  <si>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</si>
  <si>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</si>
  <si>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</si>
  <si>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</si>
  <si>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</si>
  <si>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</si>
  <si>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</si>
  <si>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</si>
  <si>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</si>
  <si>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</si>
  <si>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</si>
  <si>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</si>
  <si>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</si>
  <si>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</si>
  <si>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</si>
  <si>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</si>
  <si>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</si>
  <si>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</si>
  <si>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</si>
  <si>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</si>
  <si>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</si>
  <si>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</si>
  <si>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</si>
  <si>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</si>
  <si>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</si>
  <si>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</si>
  <si>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</si>
  <si>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</si>
  <si>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</si>
  <si>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</si>
  <si>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</si>
  <si>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</si>
  <si>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</si>
  <si>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</si>
  <si>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</si>
  <si>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</si>
  <si>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</si>
  <si>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</si>
  <si>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</si>
  <si>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</si>
  <si>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</si>
  <si>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</si>
  <si>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</si>
  <si>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</si>
  <si>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</si>
  <si>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</si>
  <si>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</si>
  <si>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</si>
  <si>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</si>
  <si>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</si>
  <si>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</si>
  <si>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</si>
  <si>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</si>
  <si>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</si>
  <si>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</si>
  <si>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</si>
  <si>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</si>
  <si>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</si>
  <si>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</si>
  <si>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</si>
  <si>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</si>
  <si>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</si>
  <si>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</si>
  <si>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</si>
  <si>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</si>
  <si>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</si>
  <si>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</si>
  <si>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</si>
  <si>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</si>
  <si>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</si>
  <si>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</si>
  <si>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</si>
  <si>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</si>
  <si>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</si>
  <si>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</si>
  <si>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</si>
  <si>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</si>
  <si>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</si>
  <si>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</si>
  <si>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</si>
  <si>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</si>
  <si>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</si>
  <si>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</si>
  <si>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</si>
  <si>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</si>
  <si>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</si>
  <si>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</si>
  <si>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</si>
  <si>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</si>
  <si>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</si>
  <si>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</si>
  <si>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</si>
  <si>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</si>
  <si>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</si>
  <si>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</si>
  <si>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</si>
  <si>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</si>
  <si>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</si>
  <si>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</si>
  <si>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</si>
  <si>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</si>
  <si>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</si>
  <si>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</si>
  <si>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</si>
  <si>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</si>
  <si>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</si>
  <si>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</si>
  <si>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</si>
  <si>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</si>
  <si>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</si>
  <si>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</si>
  <si>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</si>
  <si>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</si>
  <si>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</si>
  <si>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</si>
  <si>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</si>
  <si>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</si>
  <si>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</si>
  <si>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</si>
  <si>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</si>
  <si>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</si>
  <si>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</si>
  <si>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</si>
  <si>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</si>
  <si>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</si>
  <si>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</si>
  <si>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</si>
  <si>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</si>
  <si>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</si>
  <si>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</si>
  <si>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</si>
  <si>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</si>
  <si>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</si>
  <si>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</si>
  <si>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</si>
  <si>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</si>
  <si>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</si>
  <si>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</si>
  <si>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</si>
  <si>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</si>
  <si>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</si>
  <si>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</si>
  <si>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</si>
  <si>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</si>
  <si>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</si>
  <si>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</si>
  <si>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</si>
  <si>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</si>
  <si>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</si>
  <si>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</si>
  <si>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</si>
  <si>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</si>
  <si>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</si>
  <si>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</si>
  <si>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</si>
  <si>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</si>
  <si>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</si>
  <si>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</si>
  <si>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</si>
  <si>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</si>
  <si>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</si>
  <si>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</si>
  <si>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</si>
  <si>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</si>
  <si>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</si>
  <si>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</si>
  <si>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</si>
  <si>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</si>
  <si>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</si>
  <si>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</si>
  <si>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</si>
  <si>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</si>
  <si>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</si>
  <si>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</si>
  <si>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</si>
  <si>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</si>
  <si>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</si>
  <si>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</si>
  <si>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</si>
  <si>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</si>
  <si>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</si>
  <si>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</si>
  <si>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</si>
  <si>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</si>
  <si>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</si>
  <si>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</si>
  <si>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</si>
  <si>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</si>
  <si>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</si>
  <si>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</si>
  <si>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</si>
  <si>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</si>
  <si>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</si>
  <si>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</si>
  <si>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</si>
  <si>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</si>
  <si>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</si>
  <si>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</si>
  <si>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</si>
  <si>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</si>
  <si>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</si>
  <si>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</si>
  <si>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</si>
  <si>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</si>
  <si>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</si>
  <si>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</si>
  <si>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</si>
  <si>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</si>
  <si>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</si>
  <si>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</si>
  <si>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</si>
  <si>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</si>
  <si>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</si>
  <si>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</si>
  <si>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</si>
  <si>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</si>
  <si>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</si>
  <si>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</si>
  <si>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</si>
  <si>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</si>
  <si>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</si>
  <si>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</si>
  <si>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</si>
  <si>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</si>
  <si>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</si>
  <si>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</si>
  <si>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</si>
  <si>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</si>
  <si>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</si>
  <si>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</si>
  <si>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</si>
  <si>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</si>
  <si>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</si>
  <si>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</si>
  <si>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</si>
  <si>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</si>
  <si>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</si>
  <si>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</si>
  <si>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</si>
  <si>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</si>
  <si>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</si>
  <si>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</si>
  <si>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</si>
  <si>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</si>
  <si>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</si>
  <si>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</si>
  <si>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</si>
  <si>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</si>
  <si>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</si>
  <si>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</si>
  <si>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</si>
  <si>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</si>
  <si>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</si>
  <si>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</si>
  <si>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</si>
  <si>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</si>
  <si>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</si>
  <si>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</si>
  <si>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</si>
  <si>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</si>
  <si>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</si>
  <si>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</si>
  <si>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</si>
  <si>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</si>
  <si>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</si>
  <si>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</si>
  <si>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</si>
  <si>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</si>
  <si>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</si>
  <si>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</si>
  <si>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</si>
  <si>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</si>
  <si>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</si>
  <si>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</si>
  <si>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</si>
  <si>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</si>
  <si>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</si>
  <si>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</si>
  <si>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</si>
  <si>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</si>
  <si>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</si>
  <si>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</si>
  <si>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</si>
  <si>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</si>
  <si>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</si>
  <si>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</si>
  <si>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</si>
  <si>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</si>
  <si>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</si>
  <si>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</si>
  <si>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</si>
  <si>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</si>
  <si>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</si>
  <si>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</si>
  <si>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</si>
  <si>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</si>
  <si>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</si>
  <si>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</si>
  <si>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</si>
  <si>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</si>
  <si>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</si>
  <si>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</si>
  <si>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</si>
  <si>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</si>
  <si>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</si>
  <si>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</si>
  <si>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</si>
  <si>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</si>
  <si>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</si>
  <si>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</si>
  <si>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</si>
  <si>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</si>
  <si>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</si>
  <si>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</si>
  <si>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</si>
  <si>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</si>
  <si>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</si>
  <si>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</si>
  <si>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</si>
  <si>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</si>
  <si>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</si>
  <si>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</si>
  <si>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</si>
  <si>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</si>
  <si>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</si>
  <si>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</si>
  <si>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</si>
  <si>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</si>
  <si>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</si>
  <si>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</si>
  <si>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</si>
  <si>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</si>
  <si>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</si>
  <si>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</si>
  <si>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</si>
  <si>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</si>
  <si>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</si>
  <si>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</si>
  <si>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</si>
  <si>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</si>
  <si>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</si>
  <si>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</si>
  <si>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</si>
  <si>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</si>
  <si>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</si>
  <si>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</si>
  <si>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</si>
  <si>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</si>
  <si>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</si>
  <si>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</si>
  <si>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</si>
  <si>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</si>
  <si>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</si>
  <si>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</si>
  <si>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</si>
  <si>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</si>
  <si>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</si>
  <si>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</si>
  <si>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</si>
  <si>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</si>
  <si>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</si>
  <si>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</si>
  <si>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</si>
  <si>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</si>
  <si>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</si>
  <si>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</si>
  <si>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</si>
  <si>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</si>
  <si>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</si>
  <si>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</si>
  <si>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</si>
  <si>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</si>
  <si>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</si>
  <si>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</si>
  <si>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</si>
  <si>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</si>
  <si>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</si>
  <si>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</si>
  <si>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</si>
  <si>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</si>
  <si>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</si>
  <si>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</si>
  <si>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</si>
  <si>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</si>
  <si>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</si>
  <si>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</si>
  <si>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</si>
  <si>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</si>
  <si>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</si>
  <si>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</si>
  <si>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</si>
  <si>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</si>
  <si>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</si>
  <si>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</si>
  <si>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</si>
  <si>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</si>
  <si>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</si>
  <si>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</si>
  <si>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</si>
  <si>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</si>
  <si>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</si>
  <si>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</si>
  <si>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</si>
  <si>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</si>
  <si>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</si>
  <si>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</si>
  <si>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</si>
  <si>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</si>
  <si>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</si>
  <si>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</si>
  <si>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</si>
  <si>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</si>
  <si>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</si>
  <si>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</si>
  <si>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</si>
  <si>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</si>
  <si>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</si>
  <si>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</si>
  <si>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</si>
  <si>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</si>
  <si>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</si>
  <si>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</si>
  <si>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</si>
  <si>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</si>
  <si>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</si>
  <si>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</si>
  <si>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</si>
  <si>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</si>
  <si>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</si>
  <si>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</si>
  <si>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</si>
  <si>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</si>
  <si>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</si>
  <si>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</si>
  <si>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</si>
  <si>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</si>
  <si>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</si>
  <si>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</si>
  <si>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</si>
  <si>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</si>
  <si>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</si>
  <si>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</si>
  <si>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</si>
  <si>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</si>
  <si>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</si>
  <si>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</si>
  <si>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</si>
  <si>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</si>
  <si>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</si>
  <si>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</si>
  <si>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</si>
  <si>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</si>
  <si>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</si>
  <si>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</si>
  <si>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</si>
  <si>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</si>
  <si>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</si>
  <si>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</si>
  <si>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</si>
  <si>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</si>
  <si>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</si>
  <si>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</si>
  <si>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</si>
  <si>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</si>
  <si>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</si>
  <si>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</si>
  <si>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</si>
  <si>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</si>
  <si>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</si>
  <si>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</si>
  <si>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</si>
  <si>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</si>
  <si>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</si>
  <si>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</si>
  <si>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</si>
  <si>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</si>
  <si>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</si>
  <si>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</si>
  <si>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</si>
  <si>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</si>
  <si>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</si>
  <si>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</si>
  <si>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</si>
  <si>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</si>
  <si>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</si>
  <si>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</si>
  <si>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</si>
  <si>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</si>
  <si>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</si>
  <si>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</si>
  <si>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</si>
  <si>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</si>
  <si>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</si>
  <si>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</si>
  <si>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</si>
  <si>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</si>
  <si>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</si>
  <si>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</si>
  <si>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</si>
  <si>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</si>
  <si>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</si>
  <si>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</si>
  <si>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</si>
  <si>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</si>
  <si>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</si>
  <si>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</si>
  <si>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</si>
  <si>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</si>
  <si>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</si>
  <si>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</si>
  <si>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</si>
  <si>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</si>
  <si>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</si>
  <si>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</si>
  <si>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</si>
  <si>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</si>
  <si>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</si>
  <si>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</si>
  <si>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</si>
  <si>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</si>
  <si>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</si>
  <si>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</si>
  <si>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</si>
  <si>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</si>
  <si>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</si>
  <si>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</si>
  <si>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</si>
  <si>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</si>
  <si>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</si>
  <si>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</si>
  <si>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</si>
  <si>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</si>
  <si>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</si>
  <si>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</si>
  <si>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</si>
  <si>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</si>
  <si>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</si>
  <si>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</si>
  <si>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</si>
  <si>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</si>
  <si>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</si>
  <si>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</si>
  <si>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</si>
  <si>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</si>
  <si>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</si>
  <si>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</si>
  <si>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</si>
  <si>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</si>
  <si>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</si>
  <si>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</si>
  <si>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</si>
  <si>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</si>
  <si>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</si>
  <si>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</si>
  <si>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</si>
  <si>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</si>
  <si>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</si>
  <si>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</si>
  <si>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</si>
  <si>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</si>
  <si>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</si>
  <si>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</si>
  <si>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</si>
  <si>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</si>
  <si>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</si>
  <si>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</si>
  <si>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</si>
  <si>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</si>
  <si>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</si>
  <si>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</si>
  <si>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</si>
  <si>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</si>
  <si>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</si>
  <si>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</si>
  <si>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</si>
  <si>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</si>
  <si>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</si>
  <si>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</si>
  <si>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</si>
  <si>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</si>
  <si>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</si>
  <si>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</si>
  <si>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</si>
  <si>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</si>
  <si>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</si>
  <si>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</si>
  <si>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</si>
  <si>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</si>
  <si>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</si>
  <si>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</si>
  <si>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</si>
  <si>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</si>
  <si>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</si>
  <si>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</si>
  <si>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</si>
  <si>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</si>
  <si>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</si>
  <si>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</si>
  <si>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</si>
  <si>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</si>
  <si>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</si>
  <si>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</si>
  <si>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</si>
  <si>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</si>
  <si>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</si>
  <si>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</si>
  <si>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</si>
  <si>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</si>
  <si>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</si>
  <si>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</si>
  <si>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</si>
  <si>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</si>
  <si>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</si>
  <si>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</si>
  <si>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</si>
  <si>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</si>
  <si>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</si>
  <si>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</si>
  <si>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</si>
  <si>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</si>
  <si>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</si>
  <si>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</si>
  <si>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</si>
  <si>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</si>
  <si>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</si>
  <si>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</si>
  <si>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</si>
  <si>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</si>
  <si>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</si>
  <si>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</si>
  <si>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</si>
  <si>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</si>
  <si>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</si>
  <si>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</si>
  <si>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</si>
  <si>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</si>
  <si>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</si>
  <si>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</si>
  <si>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</si>
  <si>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</si>
  <si>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</si>
  <si>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</si>
  <si>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</si>
  <si>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</si>
  <si>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</si>
  <si>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</si>
  <si>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</si>
  <si>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</si>
  <si>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</si>
  <si>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</si>
  <si>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</si>
  <si>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</si>
  <si>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</si>
  <si>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</si>
  <si>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</si>
  <si>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</si>
  <si>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</si>
  <si>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</si>
  <si>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</si>
  <si>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</si>
  <si>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</si>
  <si>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</si>
  <si>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</si>
  <si>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</si>
  <si>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</si>
  <si>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</si>
  <si>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</si>
  <si>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</si>
  <si>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</si>
  <si>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</si>
  <si>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</si>
  <si>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</si>
  <si>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</si>
  <si>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</si>
  <si>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</si>
  <si>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</si>
  <si>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</si>
  <si>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</si>
  <si>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</si>
  <si>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</si>
  <si>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</si>
  <si>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</si>
  <si>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</si>
  <si>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</si>
  <si>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</si>
  <si>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</si>
  <si>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</si>
  <si>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</si>
  <si>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</si>
  <si>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</si>
  <si>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</si>
  <si>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</si>
  <si>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</si>
  <si>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</si>
  <si>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</si>
  <si>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</si>
  <si>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</si>
  <si>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</si>
  <si>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</si>
  <si>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</si>
  <si>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</si>
  <si>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</si>
  <si>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</si>
  <si>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</si>
  <si>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</si>
  <si>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</si>
  <si>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</si>
  <si>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</si>
  <si>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</si>
  <si>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</si>
  <si>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</si>
  <si>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</si>
  <si>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</si>
  <si>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</si>
  <si>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</si>
  <si>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</si>
  <si>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</si>
  <si>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</si>
  <si>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</si>
  <si>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</si>
  <si>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</si>
  <si>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</si>
  <si>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</si>
  <si>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</si>
  <si>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</si>
  <si>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</si>
  <si>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</si>
  <si>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</si>
  <si>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</si>
  <si>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</si>
  <si>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</si>
  <si>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</si>
  <si>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</si>
  <si>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</si>
  <si>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</si>
  <si>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</si>
  <si>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</si>
  <si>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</si>
  <si>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</si>
  <si>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</si>
  <si>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</si>
  <si>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</si>
  <si>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</si>
  <si>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</si>
  <si>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</si>
  <si>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</si>
  <si>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</si>
  <si>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</si>
  <si>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</si>
  <si>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</si>
  <si>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</si>
  <si>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</si>
  <si>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</si>
  <si>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</si>
  <si>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</si>
  <si>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</si>
  <si>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</si>
  <si>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</si>
  <si>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</si>
  <si>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</si>
  <si>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</si>
  <si>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</si>
  <si>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</si>
  <si>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</si>
  <si>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</si>
  <si>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</si>
  <si>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</si>
  <si>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</si>
  <si>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</si>
  <si>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</si>
  <si>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</si>
  <si>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</si>
  <si>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</si>
  <si>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</si>
  <si>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</si>
  <si>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</si>
  <si>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</si>
  <si>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</si>
  <si>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</si>
  <si>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</si>
  <si>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</si>
  <si>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</si>
  <si>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</si>
  <si>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</si>
  <si>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</si>
  <si>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</si>
  <si>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</si>
  <si>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</si>
  <si>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</si>
  <si>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</si>
  <si>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</si>
  <si>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</si>
  <si>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</si>
  <si>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</si>
  <si>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</si>
  <si>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</si>
  <si>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</si>
  <si>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</si>
  <si>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</si>
  <si>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</si>
  <si>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</si>
  <si>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</si>
  <si>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</si>
  <si>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</si>
  <si>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</si>
  <si>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</si>
  <si>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</si>
  <si>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</si>
  <si>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</si>
  <si>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</si>
  <si>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</si>
  <si>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</si>
  <si>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</si>
  <si>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</si>
  <si>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</si>
  <si>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</si>
  <si>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</si>
  <si>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</si>
  <si>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</si>
  <si>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</si>
  <si>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</si>
  <si>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</si>
  <si>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</si>
  <si>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</si>
  <si>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</si>
  <si>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</si>
  <si>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</si>
  <si>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</si>
  <si>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</si>
  <si>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</si>
  <si>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</si>
  <si>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</si>
  <si>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</si>
  <si>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</si>
  <si>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</si>
  <si>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</si>
  <si>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</si>
  <si>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</si>
  <si>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</si>
  <si>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</si>
  <si>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</si>
  <si>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</si>
  <si>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</si>
  <si>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</si>
  <si>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</si>
  <si>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</si>
  <si>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</si>
  <si>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</si>
  <si>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</si>
  <si>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</si>
  <si>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</si>
  <si>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</si>
  <si>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</si>
  <si>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</si>
  <si>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</si>
  <si>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</si>
  <si>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</si>
  <si>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</si>
  <si>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</si>
  <si>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</si>
  <si>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</si>
  <si>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</si>
  <si>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</si>
  <si>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</si>
  <si>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</si>
  <si>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</si>
  <si>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</si>
  <si>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</si>
  <si>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</si>
  <si>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</si>
  <si>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</si>
  <si>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</si>
  <si>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</si>
  <si>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</si>
  <si>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</si>
  <si>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</si>
  <si>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</si>
  <si>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</si>
  <si>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</si>
  <si>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</si>
  <si>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</si>
  <si>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</si>
  <si>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</si>
  <si>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</si>
  <si>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</si>
  <si>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</si>
  <si>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</si>
  <si>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</si>
  <si>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</si>
  <si>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</si>
  <si>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</si>
  <si>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</si>
  <si>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</si>
  <si>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</si>
  <si>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</si>
  <si>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</si>
  <si>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</si>
  <si>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</si>
  <si>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</si>
  <si>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</si>
  <si>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</si>
  <si>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</si>
  <si>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</si>
  <si>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</si>
  <si>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</si>
  <si>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</si>
  <si>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</si>
  <si>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</si>
  <si>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</si>
  <si>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</si>
  <si>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</si>
  <si>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</si>
  <si>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</si>
  <si>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</si>
  <si>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</si>
  <si>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</si>
  <si>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</si>
  <si>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</si>
  <si>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</si>
  <si>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</si>
  <si>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</si>
  <si>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</si>
  <si>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</si>
  <si>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</si>
  <si>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</si>
  <si>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</si>
  <si>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</si>
  <si>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</si>
  <si>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</si>
  <si>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</si>
  <si>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</si>
  <si>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</si>
  <si>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</si>
  <si>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</si>
  <si>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</si>
  <si>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</si>
  <si>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</si>
  <si>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</si>
  <si>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</si>
  <si>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</si>
  <si>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</si>
  <si>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</si>
  <si>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</si>
  <si>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</si>
  <si>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</si>
  <si>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</si>
  <si>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</si>
  <si>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</si>
  <si>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</si>
  <si>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</si>
  <si>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</si>
  <si>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</si>
  <si>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</si>
  <si>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</si>
  <si>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</si>
  <si>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</si>
  <si>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</si>
  <si>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</si>
  <si>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</si>
  <si>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</si>
  <si>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</si>
  <si>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</si>
  <si>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</si>
  <si>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</si>
  <si>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</si>
  <si>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</si>
  <si>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</si>
  <si>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</si>
  <si>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</si>
  <si>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</si>
  <si>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</si>
  <si>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</si>
  <si>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</si>
  <si>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</si>
  <si>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</si>
  <si>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</si>
  <si>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</si>
  <si>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</si>
  <si>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</si>
  <si>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</si>
  <si>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</si>
  <si>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</si>
  <si>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</si>
  <si>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</si>
  <si>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</si>
  <si>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</si>
  <si>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</si>
  <si>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</si>
  <si>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</si>
  <si>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</si>
  <si>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</si>
  <si>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</si>
  <si>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</si>
  <si>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</si>
  <si>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</si>
  <si>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</si>
  <si>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</si>
  <si>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</si>
  <si>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</si>
  <si>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</si>
  <si>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</si>
  <si>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</si>
  <si>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</si>
  <si>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</si>
  <si>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</si>
  <si>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</si>
  <si>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</si>
  <si>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</si>
  <si>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</si>
  <si>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</si>
  <si>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</si>
  <si>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</si>
  <si>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</si>
  <si>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</si>
  <si>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</si>
  <si>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</si>
  <si>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</si>
  <si>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</si>
  <si>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</si>
  <si>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</si>
  <si>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</si>
  <si>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</si>
  <si>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</si>
  <si>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</si>
  <si>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</si>
  <si>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</si>
  <si>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</si>
  <si>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</si>
  <si>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</si>
  <si>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</si>
  <si>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</si>
  <si>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</si>
  <si>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</si>
  <si>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</si>
  <si>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</si>
  <si>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</si>
  <si>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</si>
  <si>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</si>
  <si>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</si>
  <si>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</si>
  <si>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</si>
  <si>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</si>
  <si>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</si>
  <si>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</si>
  <si>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</si>
  <si>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</si>
  <si>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</si>
  <si>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</si>
  <si>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</si>
  <si>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</si>
  <si>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</si>
  <si>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</si>
  <si>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</si>
  <si>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</si>
  <si>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</si>
  <si>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</si>
  <si>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</si>
  <si>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</si>
  <si>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</si>
  <si>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</si>
  <si>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</si>
  <si>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</si>
  <si>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</si>
  <si>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</si>
  <si>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</si>
  <si>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</si>
  <si>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</si>
  <si>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</si>
  <si>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</si>
  <si>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</si>
  <si>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</si>
  <si>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</si>
  <si>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</si>
  <si>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</si>
  <si>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</si>
  <si>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</si>
  <si>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</si>
  <si>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</si>
  <si>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</si>
  <si>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</si>
  <si>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</si>
  <si>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</si>
  <si>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</si>
  <si>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</si>
  <si>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</si>
  <si>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</si>
  <si>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</si>
  <si>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</si>
  <si>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</si>
  <si>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</si>
  <si>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</si>
  <si>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</si>
  <si>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</si>
  <si>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</si>
  <si>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</si>
  <si>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</si>
  <si>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</si>
  <si>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</si>
  <si>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</si>
  <si>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</si>
  <si>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</si>
  <si>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</si>
  <si>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</si>
  <si>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</si>
  <si>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</si>
  <si>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</si>
  <si>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</si>
  <si>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</si>
  <si>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</si>
  <si>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</si>
  <si>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</si>
  <si>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</si>
  <si>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</si>
  <si>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</si>
  <si>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</si>
  <si>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</si>
  <si>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</si>
  <si>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</si>
  <si>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</si>
  <si>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</si>
  <si>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</si>
  <si>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</si>
  <si>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</si>
  <si>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</si>
  <si>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</si>
  <si>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</si>
  <si>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</si>
  <si>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</si>
  <si>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</si>
  <si>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</si>
  <si>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</si>
  <si>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</si>
  <si>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</si>
  <si>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</si>
  <si>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</si>
  <si>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</si>
  <si>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</si>
  <si>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</si>
  <si>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</si>
  <si>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</si>
  <si>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</si>
  <si>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</si>
  <si>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</si>
  <si>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</si>
  <si>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</si>
  <si>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</si>
  <si>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</si>
  <si>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</si>
  <si>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</si>
  <si>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</si>
  <si>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</si>
  <si>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</si>
  <si>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</si>
  <si>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</si>
  <si>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</si>
  <si>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</si>
  <si>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</si>
  <si>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</si>
  <si>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</si>
  <si>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</si>
  <si>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</si>
  <si>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</si>
  <si>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</si>
  <si>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</si>
  <si>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</si>
  <si>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</si>
  <si>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</si>
  <si>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</si>
  <si>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</si>
  <si>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</si>
  <si>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</si>
  <si>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</si>
  <si>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</si>
  <si>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</si>
  <si>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</si>
  <si>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</si>
  <si>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</si>
  <si>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</si>
  <si>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</si>
  <si>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</si>
  <si>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</si>
  <si>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</si>
  <si>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</si>
  <si>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</si>
  <si>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</si>
  <si>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</si>
  <si>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</si>
  <si>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</si>
  <si>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</si>
  <si>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</si>
  <si>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</si>
  <si>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</si>
  <si>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</si>
  <si>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</si>
  <si>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</si>
  <si>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</si>
  <si>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</si>
  <si>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</si>
  <si>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</si>
  <si>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</si>
  <si>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</si>
  <si>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</si>
  <si>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</si>
  <si>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</si>
  <si>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</si>
  <si>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</si>
  <si>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</si>
  <si>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</si>
  <si>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</si>
  <si>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</si>
  <si>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</si>
  <si>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</si>
  <si>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</si>
  <si>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</si>
  <si>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</si>
  <si>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</si>
  <si>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</si>
  <si>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</si>
  <si>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</si>
  <si>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</si>
  <si>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</si>
  <si>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</si>
  <si>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</si>
  <si>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</si>
  <si>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</si>
  <si>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</si>
  <si>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</si>
  <si>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</si>
  <si>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</si>
  <si>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</si>
  <si>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</si>
  <si>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</si>
  <si>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</si>
  <si>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</si>
  <si>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</si>
  <si>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</si>
  <si>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</si>
  <si>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</si>
  <si>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</si>
  <si>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</si>
  <si>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</si>
  <si>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</si>
  <si>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</si>
  <si>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</si>
  <si>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</si>
  <si>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</si>
  <si>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</si>
  <si>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</si>
  <si>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</si>
  <si>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</si>
  <si>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</si>
  <si>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</si>
  <si>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</si>
  <si>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</si>
  <si>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</si>
  <si>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</si>
  <si>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</si>
  <si>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</si>
  <si>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</si>
  <si>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</si>
  <si>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</si>
  <si>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</si>
  <si>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</si>
  <si>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</si>
  <si>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</si>
  <si>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</si>
  <si>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</si>
  <si>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</si>
  <si>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</si>
  <si>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</si>
  <si>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</si>
  <si>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</si>
  <si>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</si>
  <si>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</si>
  <si>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</si>
  <si>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</si>
  <si>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</si>
  <si>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</si>
  <si>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</si>
  <si>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</si>
  <si>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</si>
  <si>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</si>
  <si>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</si>
  <si>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</si>
  <si>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</si>
  <si>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</si>
  <si>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</si>
  <si>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</si>
  <si>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</si>
  <si>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</si>
  <si>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</si>
  <si>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</si>
  <si>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</si>
  <si>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</si>
  <si>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</si>
  <si>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</si>
  <si>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</si>
  <si>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</si>
  <si>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</si>
  <si>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</si>
  <si>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</si>
  <si>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</si>
  <si>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</si>
  <si>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</si>
  <si>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</si>
  <si>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</si>
  <si>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</si>
  <si>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</si>
  <si>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</si>
  <si>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</si>
  <si>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</si>
  <si>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</si>
  <si>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</si>
  <si>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</si>
  <si>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</si>
  <si>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</si>
  <si>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</si>
  <si>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</si>
  <si>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</si>
  <si>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</si>
  <si>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</si>
  <si>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</si>
  <si>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</si>
  <si>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</si>
  <si>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</si>
  <si>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</si>
  <si>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</si>
  <si>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</si>
  <si>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</si>
  <si>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</si>
  <si>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</si>
  <si>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</si>
  <si>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</si>
  <si>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</si>
  <si>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</si>
  <si>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</si>
  <si>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</si>
  <si>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</si>
  <si>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</si>
  <si>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</si>
  <si>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</si>
  <si>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</si>
  <si>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</si>
  <si>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</si>
  <si>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</si>
  <si>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</si>
  <si>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</si>
  <si>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</si>
  <si>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</si>
  <si>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</si>
  <si>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</si>
  <si>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</si>
  <si>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</si>
  <si>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</si>
  <si>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</si>
  <si>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</si>
  <si>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</si>
  <si>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</si>
  <si>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</si>
  <si>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</si>
  <si>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</si>
  <si>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</si>
  <si>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</si>
  <si>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</si>
  <si>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</si>
  <si>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</si>
  <si>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</si>
  <si>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</si>
  <si>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</si>
  <si>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</si>
  <si>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</si>
  <si>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</si>
  <si>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</si>
  <si>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</si>
  <si>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</si>
  <si>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</si>
  <si>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</si>
  <si>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</si>
  <si>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</si>
  <si>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</si>
  <si>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</si>
  <si>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</si>
  <si>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</si>
  <si>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</si>
  <si>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</si>
  <si>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</si>
  <si>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</si>
  <si>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</si>
  <si>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</si>
  <si>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</si>
  <si>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</si>
  <si>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</si>
  <si>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</si>
  <si>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</si>
  <si>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</si>
  <si>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</si>
  <si>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</si>
  <si>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</si>
  <si>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</si>
  <si>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</si>
  <si>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</si>
  <si>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</si>
  <si>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</si>
  <si>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</si>
  <si>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</si>
  <si>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</si>
  <si>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</si>
  <si>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</si>
  <si>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</si>
  <si>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</si>
  <si>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</si>
  <si>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</si>
  <si>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</si>
  <si>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</si>
  <si>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</si>
  <si>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</si>
  <si>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</si>
  <si>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</si>
  <si>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</si>
  <si>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</si>
  <si>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</si>
  <si>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</si>
  <si>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</si>
  <si>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</si>
  <si>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</si>
  <si>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</si>
  <si>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</si>
  <si>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</si>
  <si>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</si>
  <si>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</si>
  <si>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</si>
  <si>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</si>
  <si>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</si>
  <si>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</si>
  <si>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</si>
  <si>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</si>
  <si>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</si>
  <si>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</si>
  <si>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</si>
  <si>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</si>
  <si>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</si>
  <si>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</si>
  <si>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</si>
  <si>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</si>
  <si>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</si>
  <si>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</si>
  <si>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</si>
  <si>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</si>
  <si>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</si>
  <si>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</si>
  <si>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</si>
  <si>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</si>
  <si>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</si>
  <si>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</si>
  <si>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</si>
  <si>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</si>
  <si>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</si>
  <si>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</si>
  <si>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</si>
  <si>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</si>
  <si>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</si>
  <si>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</si>
  <si>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</si>
  <si>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</si>
  <si>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</si>
  <si>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</si>
  <si>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</si>
  <si>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</si>
  <si>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</si>
  <si>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</si>
  <si>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</si>
  <si>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</si>
  <si>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</si>
  <si>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</si>
  <si>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</si>
  <si>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</si>
  <si>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</si>
  <si>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</si>
  <si>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</si>
  <si>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</si>
  <si>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</si>
  <si>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</si>
  <si>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</si>
  <si>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</si>
  <si>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</si>
  <si>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</si>
  <si>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</si>
  <si>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</si>
  <si>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</si>
  <si>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</si>
  <si>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</si>
  <si>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</si>
  <si>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</si>
  <si>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</si>
  <si>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</si>
  <si>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</si>
  <si>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</si>
  <si>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</si>
  <si>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</si>
  <si>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</si>
  <si>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</si>
  <si>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</si>
  <si>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</si>
  <si>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</si>
  <si>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</si>
  <si>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</si>
  <si>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</si>
  <si>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</si>
  <si>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</si>
  <si>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</si>
  <si>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</si>
  <si>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</si>
  <si>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</si>
  <si>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</si>
  <si>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</si>
  <si>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</si>
  <si>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</si>
  <si>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</si>
  <si>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</si>
  <si>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</si>
  <si>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</si>
  <si>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</si>
  <si>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</si>
  <si>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</si>
  <si>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</si>
  <si>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</si>
  <si>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</si>
  <si>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</si>
  <si>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</si>
  <si>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</si>
  <si>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</si>
  <si>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</si>
  <si>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</si>
  <si>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</si>
  <si>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</si>
  <si>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</si>
  <si>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</si>
  <si>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</si>
  <si>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</si>
  <si>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</si>
  <si>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</si>
  <si>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</si>
  <si>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</si>
  <si>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</si>
  <si>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</si>
  <si>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</si>
  <si>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</si>
  <si>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</si>
  <si>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</si>
  <si>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</si>
  <si>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</si>
  <si>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</si>
  <si>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</si>
  <si>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</si>
  <si>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</si>
  <si>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</si>
  <si>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</si>
  <si>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</si>
  <si>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</si>
  <si>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</si>
  <si>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</si>
  <si>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</si>
  <si>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</si>
  <si>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</si>
  <si>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</si>
  <si>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</si>
  <si>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</si>
  <si>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</si>
  <si>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</si>
  <si>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</si>
  <si>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</si>
  <si>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</si>
  <si>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</si>
  <si>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</si>
  <si>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</si>
  <si>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</si>
  <si>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</si>
  <si>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</si>
  <si>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</si>
  <si>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</si>
  <si>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</si>
  <si>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</si>
  <si>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</si>
  <si>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</si>
  <si>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</si>
  <si>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</si>
  <si>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</si>
  <si>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</si>
  <si>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</si>
  <si>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</si>
  <si>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</si>
  <si>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</si>
  <si>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</si>
  <si>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</si>
  <si>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</si>
  <si>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</si>
  <si>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</si>
  <si>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</si>
  <si>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</si>
  <si>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</si>
  <si>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</si>
  <si>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</si>
  <si>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</si>
  <si>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</si>
  <si>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</si>
  <si>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</si>
  <si>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</si>
  <si>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</si>
  <si>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</si>
  <si>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</si>
  <si>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</si>
  <si>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</si>
  <si>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</si>
  <si>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</si>
  <si>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</si>
  <si>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</si>
  <si>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</si>
  <si>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</si>
  <si>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</si>
  <si>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</si>
  <si>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</si>
  <si>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</si>
  <si>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</si>
  <si>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</si>
  <si>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</si>
  <si>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</si>
  <si>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</si>
  <si>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</si>
  <si>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</si>
  <si>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</si>
  <si>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</si>
  <si>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</si>
  <si>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</si>
  <si>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</si>
  <si>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</si>
  <si>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</si>
  <si>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</si>
  <si>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</si>
  <si>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</si>
  <si>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</si>
  <si>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</si>
  <si>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</si>
  <si>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</si>
  <si>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</si>
  <si>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</si>
  <si>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</si>
  <si>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</si>
  <si>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</si>
  <si>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</si>
  <si>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</si>
  <si>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</si>
  <si>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</si>
  <si>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</si>
  <si>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</si>
  <si>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</si>
  <si>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</si>
  <si>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</si>
  <si>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</si>
  <si>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</si>
  <si>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</si>
  <si>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</si>
  <si>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</si>
  <si>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</si>
  <si>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</si>
  <si>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</si>
  <si>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</si>
  <si>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</si>
  <si>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</si>
  <si>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</si>
  <si>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</si>
  <si>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</si>
  <si>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</si>
  <si>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</si>
  <si>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</si>
  <si>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</si>
  <si>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</si>
  <si>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</si>
  <si>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</si>
  <si>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</si>
  <si>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</si>
  <si>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</si>
  <si>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</si>
  <si>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</si>
  <si>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</si>
  <si>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</si>
  <si>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</si>
  <si>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</si>
  <si>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</si>
  <si>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</si>
  <si>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</si>
  <si>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</si>
  <si>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</si>
  <si>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</si>
  <si>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</si>
  <si>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</si>
  <si>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</si>
  <si>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</si>
  <si>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</si>
  <si>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</si>
  <si>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</si>
  <si>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</si>
  <si>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</si>
  <si>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</si>
  <si>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</si>
  <si>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</si>
  <si>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</si>
  <si>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</si>
  <si>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</si>
  <si>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</si>
  <si>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</si>
  <si>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</si>
  <si>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</si>
  <si>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</si>
  <si>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</si>
  <si>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</si>
  <si>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</si>
  <si>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</si>
  <si>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</si>
  <si>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</si>
  <si>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</si>
  <si>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</si>
  <si>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</si>
  <si>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</si>
  <si>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</si>
  <si>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</si>
  <si>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</si>
  <si>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</si>
  <si>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</si>
  <si>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</si>
  <si>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</si>
  <si>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</si>
  <si>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</si>
  <si>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</si>
  <si>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</si>
  <si>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</si>
  <si>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</si>
  <si>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</si>
  <si>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</si>
  <si>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</si>
  <si>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</si>
  <si>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</si>
  <si>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</si>
  <si>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</si>
  <si>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</si>
  <si>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</si>
  <si>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</si>
  <si>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</si>
  <si>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</si>
  <si>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</si>
  <si>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</si>
  <si>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</si>
  <si>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</si>
  <si>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</si>
  <si>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</si>
  <si>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</si>
  <si>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</si>
  <si>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</si>
  <si>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</si>
  <si>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</si>
  <si>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</si>
  <si>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</si>
  <si>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</si>
  <si>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</si>
  <si>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</si>
  <si>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</si>
  <si>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</si>
  <si>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</si>
  <si>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</si>
  <si>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</si>
  <si>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</si>
  <si>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</si>
  <si>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</si>
  <si>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</si>
  <si>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</si>
  <si>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</si>
  <si>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</si>
  <si>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</si>
  <si>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</si>
  <si>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</si>
  <si>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</si>
  <si>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</si>
  <si>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</si>
  <si>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</si>
  <si>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</si>
  <si>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</si>
  <si>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</si>
  <si>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</si>
  <si>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</si>
  <si>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</si>
  <si>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</si>
  <si>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</si>
  <si>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</si>
  <si>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</si>
  <si>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</si>
  <si>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</si>
  <si>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</si>
  <si>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</si>
  <si>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</si>
  <si>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</si>
  <si>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</si>
  <si>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</si>
  <si>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</si>
  <si>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</si>
  <si>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</si>
  <si>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</si>
  <si>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</si>
  <si>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</si>
  <si>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</si>
  <si>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</si>
  <si>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</si>
  <si>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</si>
  <si>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</si>
  <si>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</si>
  <si>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</si>
  <si>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</si>
  <si>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</si>
  <si>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</si>
  <si>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</si>
  <si>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</si>
  <si>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</si>
  <si>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</si>
  <si>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</si>
  <si>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</si>
  <si>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</si>
  <si>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</si>
  <si>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</si>
  <si>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</si>
  <si>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</si>
  <si>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</si>
  <si>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</si>
  <si>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</si>
  <si>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</si>
  <si>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</si>
  <si>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</si>
  <si>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</si>
  <si>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</si>
  <si>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</si>
  <si>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</si>
  <si>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</si>
  <si>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</si>
  <si>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</si>
  <si>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</si>
  <si>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</si>
  <si>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</si>
  <si>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</si>
  <si>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</si>
  <si>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</si>
  <si>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</si>
  <si>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</si>
  <si>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</si>
  <si>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</si>
  <si>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</si>
  <si>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</si>
  <si>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</si>
  <si>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</si>
  <si>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</si>
  <si>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</si>
  <si>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</si>
  <si>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</si>
  <si>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</si>
  <si>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</si>
  <si>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</si>
  <si>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</si>
  <si>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</si>
  <si>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</si>
  <si>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</si>
  <si>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</si>
  <si>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</si>
  <si>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</si>
  <si>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</si>
  <si>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</si>
  <si>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</si>
  <si>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</si>
  <si>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</si>
  <si>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</si>
  <si>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</si>
  <si>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</si>
  <si>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</si>
  <si>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</si>
  <si>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</si>
  <si>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</si>
  <si>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</si>
  <si>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</si>
  <si>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</si>
  <si>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</si>
  <si>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</si>
  <si>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</si>
  <si>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</si>
  <si>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</si>
  <si>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</si>
  <si>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</si>
  <si>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</si>
  <si>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</si>
  <si>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</si>
  <si>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</si>
  <si>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</si>
  <si>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</si>
  <si>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</si>
  <si>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</si>
  <si>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</si>
  <si>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</si>
  <si>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</si>
  <si>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</si>
  <si>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</si>
  <si>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</si>
  <si>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</si>
  <si>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</si>
  <si>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</si>
  <si>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</si>
  <si>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</si>
  <si>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</si>
  <si>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</si>
  <si>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</si>
  <si>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</si>
  <si>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</si>
  <si>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</si>
  <si>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</si>
  <si>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</si>
  <si>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</si>
  <si>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</si>
  <si>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</si>
  <si>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</si>
  <si>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</si>
  <si>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</si>
  <si>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</si>
  <si>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</si>
  <si>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</si>
  <si>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</si>
  <si>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</si>
  <si>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</si>
  <si>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</si>
  <si>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</si>
  <si>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</si>
  <si>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</si>
  <si>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</si>
  <si>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</si>
  <si>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</si>
  <si>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</si>
  <si>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</si>
  <si>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</si>
  <si>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</si>
  <si>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</si>
  <si>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</si>
  <si>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</si>
  <si>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</si>
  <si>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</si>
  <si>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</si>
  <si>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</si>
  <si>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</si>
  <si>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</si>
  <si>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</si>
  <si>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</si>
  <si>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</si>
  <si>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</si>
  <si>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</si>
  <si>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</si>
  <si>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</si>
  <si>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</si>
  <si>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</si>
  <si>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</si>
  <si>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</si>
  <si>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</si>
  <si>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</si>
  <si>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</si>
  <si>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</si>
  <si>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</si>
  <si>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</si>
  <si>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</si>
  <si>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</si>
  <si>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</si>
  <si>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</si>
  <si>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</si>
  <si>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</si>
  <si>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</si>
  <si>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</si>
  <si>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</si>
  <si>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</si>
  <si>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</si>
  <si>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</si>
  <si>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</si>
  <si>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</si>
  <si>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</si>
  <si>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</si>
  <si>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</si>
  <si>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</si>
  <si>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</si>
  <si>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</si>
  <si>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</si>
  <si>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</si>
  <si>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</si>
  <si>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</si>
  <si>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</si>
  <si>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</si>
  <si>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</si>
  <si>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</si>
  <si>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</si>
  <si>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</si>
  <si>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</si>
  <si>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</si>
  <si>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</si>
  <si>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</si>
  <si>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</si>
  <si>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</si>
  <si>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</si>
  <si>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</si>
  <si>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</si>
  <si>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</si>
  <si>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</si>
  <si>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</si>
  <si>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</si>
  <si>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</si>
  <si>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</si>
  <si>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</si>
  <si>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</si>
  <si>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</si>
  <si>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</si>
  <si>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</si>
  <si>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</si>
  <si>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</si>
  <si>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</si>
  <si>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</si>
  <si>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</si>
  <si>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</si>
  <si>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</si>
  <si>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</si>
  <si>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</si>
  <si>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</si>
  <si>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</si>
  <si>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</si>
  <si>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</si>
  <si>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</si>
  <si>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</si>
  <si>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</si>
  <si>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</si>
  <si>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</si>
  <si>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</si>
  <si>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</si>
  <si>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</si>
  <si>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</si>
  <si>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</si>
  <si>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</si>
  <si>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</si>
  <si>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</si>
  <si>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</si>
  <si>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</si>
  <si>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</si>
  <si>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</si>
  <si>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</si>
  <si>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</si>
  <si>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</si>
  <si>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</si>
  <si>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</si>
  <si>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</si>
  <si>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</si>
  <si>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</si>
  <si>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</si>
  <si>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</si>
  <si>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</si>
  <si>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</si>
  <si>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</si>
  <si>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</si>
  <si>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</si>
  <si>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</si>
  <si>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</si>
  <si>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</si>
  <si>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</si>
  <si>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</si>
  <si>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</si>
  <si>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</si>
  <si>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</si>
  <si>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</si>
  <si>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</si>
  <si>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</si>
  <si>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</si>
  <si>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</si>
  <si>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</si>
  <si>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</si>
  <si>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</si>
  <si>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</si>
  <si>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</si>
  <si>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</si>
  <si>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</si>
  <si>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</si>
  <si>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</si>
  <si>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</si>
  <si>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</si>
  <si>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</si>
  <si>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</si>
  <si>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</si>
  <si>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</si>
  <si>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</si>
  <si>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</si>
  <si>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</si>
  <si>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</si>
  <si>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</si>
  <si>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</si>
  <si>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</si>
  <si>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</si>
  <si>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</si>
  <si>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</si>
  <si>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</si>
  <si>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</si>
  <si>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</si>
  <si>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</si>
  <si>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</si>
  <si>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</si>
  <si>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</si>
  <si>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</si>
  <si>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</si>
  <si>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</si>
  <si>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</si>
  <si>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</si>
  <si>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</si>
  <si>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</si>
  <si>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</si>
  <si>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</si>
  <si>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</si>
  <si>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</si>
  <si>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</si>
  <si>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</si>
  <si>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</si>
  <si>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</si>
  <si>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</si>
  <si>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</si>
  <si>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</si>
  <si>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</si>
  <si>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</si>
  <si>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</si>
  <si>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</si>
  <si>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</si>
  <si>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</si>
  <si>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</si>
  <si>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</si>
  <si>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</si>
  <si>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</si>
  <si>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</si>
  <si>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</si>
  <si>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</si>
  <si>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</si>
  <si>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</si>
  <si>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</si>
  <si>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</si>
  <si>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</si>
  <si>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</si>
  <si>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</si>
  <si>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</si>
  <si>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</si>
  <si>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</si>
  <si>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</si>
  <si>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</si>
  <si>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</si>
  <si>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</si>
  <si>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</si>
  <si>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</si>
  <si>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</si>
  <si>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</si>
  <si>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</si>
  <si>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</si>
  <si>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</si>
  <si>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</si>
  <si>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</si>
  <si>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</si>
  <si>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</si>
  <si>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</si>
  <si>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</si>
  <si>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</si>
  <si>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</si>
  <si>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</si>
  <si>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</si>
  <si>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</si>
  <si>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</si>
  <si>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</si>
  <si>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</si>
  <si>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</si>
  <si>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</si>
  <si>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</si>
  <si>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</si>
  <si>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</si>
  <si>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</si>
  <si>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</si>
  <si>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</si>
  <si>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</si>
  <si>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</si>
  <si>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</si>
  <si>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</si>
  <si>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</si>
  <si>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</si>
  <si>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</si>
  <si>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</si>
  <si>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</si>
  <si>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</si>
  <si>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</si>
  <si>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</si>
  <si>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</si>
  <si>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</si>
  <si>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</si>
  <si>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</si>
  <si>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</si>
  <si>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</si>
  <si>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</si>
  <si>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</si>
  <si>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</si>
  <si>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</si>
  <si>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</si>
  <si>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</si>
  <si>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</si>
  <si>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</si>
  <si>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</si>
  <si>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</si>
  <si>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</si>
  <si>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</si>
  <si>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</si>
  <si>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</si>
  <si>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</si>
  <si>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</si>
  <si>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</si>
  <si>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</si>
  <si>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</si>
  <si>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</si>
  <si>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</si>
  <si>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</si>
  <si>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</si>
  <si>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</si>
  <si>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</si>
  <si>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</si>
  <si>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</si>
  <si>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</si>
  <si>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</si>
  <si>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</si>
  <si>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</si>
  <si>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</si>
  <si>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</si>
  <si>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</si>
  <si>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</si>
  <si>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</si>
  <si>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</si>
  <si>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</si>
  <si>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</si>
  <si>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</si>
  <si>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</si>
  <si>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</si>
  <si>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</si>
  <si>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</si>
  <si>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</si>
  <si>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</si>
  <si>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</si>
  <si>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</si>
  <si>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</si>
  <si>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</si>
  <si>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</si>
  <si>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</si>
  <si>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</si>
  <si>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</si>
  <si>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</si>
  <si>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</si>
  <si>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</si>
  <si>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</si>
  <si>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</si>
  <si>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</si>
  <si>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</si>
  <si>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</si>
  <si>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</si>
  <si>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</si>
  <si>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</si>
  <si>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</si>
  <si>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</si>
  <si>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</si>
  <si>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</si>
  <si>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</si>
  <si>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</si>
  <si>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</si>
  <si>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</si>
  <si>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</si>
  <si>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</si>
  <si>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</si>
  <si>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</si>
  <si>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</si>
  <si>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</si>
  <si>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</si>
  <si>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</si>
  <si>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</si>
  <si>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</si>
  <si>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</si>
  <si>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</si>
  <si>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</si>
  <si>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</si>
  <si>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</si>
  <si>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</si>
  <si>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</si>
  <si>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</si>
  <si>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</si>
  <si>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</si>
  <si>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</si>
  <si>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</si>
  <si>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</si>
  <si>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</si>
  <si>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</si>
  <si>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</si>
  <si>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</si>
  <si>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</si>
  <si>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</si>
  <si>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</si>
  <si>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</si>
  <si>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</si>
  <si>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</si>
  <si>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</si>
  <si>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</si>
  <si>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</si>
  <si>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</si>
  <si>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</si>
  <si>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</si>
  <si>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</si>
  <si>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</si>
  <si>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</si>
  <si>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</si>
  <si>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</si>
  <si>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</si>
  <si>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</si>
  <si>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</si>
  <si>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</si>
  <si>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</si>
  <si>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</si>
  <si>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</si>
  <si>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</si>
  <si>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</si>
  <si>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</si>
  <si>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</si>
  <si>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</si>
  <si>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</si>
  <si>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</si>
  <si>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</si>
  <si>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</si>
  <si>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</si>
  <si>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</si>
  <si>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</si>
  <si>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</si>
  <si>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</si>
  <si>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</si>
  <si>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</si>
  <si>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</si>
  <si>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</si>
  <si>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</si>
  <si>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</si>
  <si>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</si>
  <si>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</si>
  <si>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</si>
  <si>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</si>
  <si>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</si>
  <si>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</si>
  <si>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</si>
  <si>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</si>
  <si>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</si>
  <si>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</si>
  <si>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</si>
  <si>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</si>
  <si>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</si>
  <si>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</si>
  <si>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</si>
  <si>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</si>
  <si>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</si>
  <si>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</si>
  <si>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</si>
  <si>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</si>
  <si>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</si>
  <si>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</si>
  <si>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</si>
  <si>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</si>
  <si>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</si>
  <si>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</si>
  <si>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</si>
  <si>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</si>
  <si>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</si>
  <si>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</si>
  <si>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</si>
  <si>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</si>
  <si>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</si>
  <si>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</si>
  <si>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</si>
  <si>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</si>
  <si>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</si>
  <si>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</si>
  <si>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</si>
  <si>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</si>
  <si>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</si>
  <si>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</si>
  <si>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</si>
  <si>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</si>
  <si>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</si>
  <si>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</si>
  <si>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</si>
  <si>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</si>
  <si>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</si>
  <si>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</si>
  <si>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</si>
  <si>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</si>
  <si>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</si>
  <si>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</si>
  <si>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</si>
  <si>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</si>
  <si>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</si>
  <si>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</si>
  <si>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</si>
  <si>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</si>
  <si>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</si>
  <si>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</si>
  <si>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</si>
  <si>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</si>
  <si>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</si>
  <si>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</si>
  <si>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</si>
  <si>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</si>
  <si>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</si>
  <si>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</si>
  <si>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</si>
  <si>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</si>
  <si>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</si>
  <si>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</si>
  <si>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</si>
  <si>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</si>
  <si>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</si>
  <si>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</si>
  <si>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</si>
  <si>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</si>
  <si>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</si>
  <si>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</si>
  <si>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</si>
  <si>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</si>
  <si>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</si>
  <si>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</si>
  <si>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</si>
  <si>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</si>
  <si>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</si>
  <si>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</si>
  <si>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</si>
  <si>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</si>
  <si>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</si>
  <si>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</si>
  <si>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</si>
  <si>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</si>
  <si>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</si>
  <si>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</si>
  <si>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</si>
  <si>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</si>
  <si>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</si>
  <si>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</si>
  <si>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</si>
  <si>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</si>
  <si>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</si>
  <si>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</si>
  <si>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</si>
  <si>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</si>
  <si>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</si>
  <si>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</si>
  <si>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</si>
  <si>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</si>
  <si>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</si>
  <si>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</si>
  <si>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</si>
  <si>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</si>
  <si>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</si>
  <si>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</si>
  <si>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</si>
  <si>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</si>
  <si>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</si>
  <si>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</si>
  <si>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</si>
  <si>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</si>
  <si>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</si>
  <si>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</si>
  <si>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</si>
  <si>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</si>
  <si>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</si>
  <si>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</si>
  <si>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</si>
  <si>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</si>
  <si>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</si>
  <si>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</si>
  <si>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</si>
  <si>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</si>
  <si>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</si>
  <si>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</si>
  <si>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</si>
  <si>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</si>
  <si>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</si>
  <si>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</si>
  <si>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</si>
  <si>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</si>
  <si>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</si>
  <si>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</si>
  <si>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</si>
  <si>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</si>
  <si>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</si>
  <si>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</si>
  <si>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</si>
  <si>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</si>
  <si>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</si>
  <si>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</si>
  <si>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</si>
  <si>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</si>
  <si>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</si>
  <si>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</si>
  <si>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</si>
  <si>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</si>
  <si>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</si>
  <si>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</si>
  <si>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</si>
  <si>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</si>
  <si>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</si>
  <si>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</si>
  <si>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</si>
  <si>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</si>
  <si>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</si>
  <si>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</si>
  <si>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</si>
  <si>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</si>
  <si>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</si>
  <si>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</si>
  <si>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</si>
  <si>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</si>
  <si>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</si>
  <si>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</si>
  <si>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</si>
  <si>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</si>
  <si>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</si>
  <si>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</si>
  <si>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</si>
  <si>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</si>
  <si>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</si>
  <si>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</si>
  <si>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</si>
  <si>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</si>
  <si>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</si>
  <si>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</si>
  <si>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</si>
  <si>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</si>
  <si>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</si>
  <si>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</si>
  <si>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</si>
  <si>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</si>
  <si>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</si>
  <si>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</si>
  <si>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</si>
  <si>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</si>
  <si>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</si>
  <si>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</si>
  <si>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</si>
  <si>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</si>
  <si>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</si>
  <si>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</si>
  <si>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</si>
  <si>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</si>
  <si>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</si>
  <si>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</si>
  <si>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</si>
  <si>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</si>
  <si>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</si>
  <si>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</si>
  <si>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</si>
  <si>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</si>
  <si>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</si>
  <si>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</si>
  <si>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</si>
  <si>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</si>
  <si>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</si>
  <si>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</si>
  <si>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</si>
  <si>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</si>
  <si>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</si>
  <si>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</si>
  <si>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</si>
  <si>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</si>
  <si>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</si>
  <si>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</si>
  <si>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</si>
  <si>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</si>
  <si>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</si>
  <si>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</si>
  <si>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</si>
  <si>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</si>
  <si>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</si>
  <si>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</si>
  <si>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</si>
  <si>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</si>
  <si>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</si>
  <si>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</si>
  <si>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</si>
  <si>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</si>
  <si>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</si>
  <si>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</si>
  <si>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</si>
  <si>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</si>
  <si>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</si>
  <si>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</si>
  <si>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</si>
  <si>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</si>
  <si>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</si>
  <si>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</si>
  <si>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</si>
  <si>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</si>
  <si>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</si>
  <si>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</si>
  <si>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</si>
  <si>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</si>
  <si>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</si>
  <si>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</si>
  <si>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</si>
  <si>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</si>
  <si>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</si>
  <si>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</si>
  <si>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</si>
  <si>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</si>
  <si>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</si>
  <si>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</si>
  <si>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</si>
  <si>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</si>
  <si>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</si>
  <si>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</si>
  <si>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</si>
  <si>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</si>
  <si>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</si>
  <si>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</si>
  <si>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</si>
  <si>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</si>
  <si>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</si>
  <si>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</si>
  <si>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</si>
  <si>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</si>
  <si>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</si>
  <si>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</si>
  <si>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</si>
  <si>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</si>
  <si>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</si>
  <si>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</si>
  <si>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</si>
  <si>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</si>
  <si>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</si>
  <si>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</si>
  <si>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</si>
  <si>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</si>
  <si>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</si>
  <si>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</si>
  <si>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</si>
  <si>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</si>
  <si>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</si>
  <si>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</si>
  <si>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</si>
  <si>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</si>
  <si>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</si>
  <si>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</si>
  <si>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</si>
  <si>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</si>
  <si>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</si>
  <si>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</si>
  <si>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</si>
  <si>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</si>
  <si>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</si>
  <si>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</si>
  <si>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</si>
  <si>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</si>
  <si>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</si>
  <si>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</si>
  <si>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</si>
  <si>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</si>
  <si>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</si>
  <si>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</si>
  <si>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</si>
  <si>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</si>
  <si>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</si>
  <si>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</si>
  <si>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</si>
  <si>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</si>
  <si>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</si>
  <si>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</si>
  <si>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</si>
  <si>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</si>
  <si>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</si>
  <si>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</si>
  <si>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</si>
  <si>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</si>
  <si>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</si>
  <si>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</si>
  <si>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</si>
  <si>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</si>
  <si>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</si>
  <si>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</si>
  <si>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</si>
  <si>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</si>
  <si>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</si>
  <si>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</si>
  <si>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</si>
  <si>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</si>
  <si>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</si>
  <si>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</si>
  <si>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</si>
  <si>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</si>
  <si>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</si>
  <si>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</si>
  <si>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</si>
  <si>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</si>
  <si>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</si>
  <si>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</si>
  <si>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</si>
  <si>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</si>
  <si>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</si>
  <si>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</si>
  <si>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</si>
  <si>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</si>
  <si>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</si>
  <si>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</si>
  <si>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</si>
  <si>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</si>
  <si>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</si>
  <si>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</si>
  <si>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</si>
  <si>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</si>
  <si>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</si>
  <si>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</si>
  <si>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</si>
  <si>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</si>
  <si>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</si>
  <si>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</si>
  <si>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</si>
  <si>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</si>
  <si>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</si>
  <si>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</si>
  <si>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</si>
  <si>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</si>
  <si>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</si>
  <si>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</si>
  <si>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</si>
  <si>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</si>
  <si>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</si>
  <si>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</si>
  <si>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</si>
  <si>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</si>
  <si>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</si>
  <si>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</si>
  <si>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</si>
  <si>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</si>
  <si>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</si>
  <si>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</si>
  <si>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</si>
  <si>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</si>
  <si>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</si>
  <si>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</si>
  <si>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</si>
  <si>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</si>
  <si>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</si>
  <si>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</si>
  <si>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</si>
  <si>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</si>
  <si>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</si>
  <si>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</si>
  <si>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</si>
  <si>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</si>
  <si>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</si>
  <si>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</si>
  <si>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</si>
  <si>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</si>
  <si>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</si>
  <si>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</si>
  <si>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</si>
  <si>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</si>
  <si>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</si>
  <si>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</si>
  <si>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</si>
  <si>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</si>
  <si>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</si>
  <si>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</si>
  <si>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</si>
  <si>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</si>
  <si>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</si>
  <si>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</si>
  <si>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</si>
  <si>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</si>
  <si>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</si>
  <si>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</si>
  <si>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</si>
  <si>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</si>
  <si>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</si>
  <si>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</si>
  <si>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</si>
  <si>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</si>
  <si>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</si>
  <si>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</si>
  <si>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</si>
  <si>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</si>
  <si>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</si>
  <si>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</si>
  <si>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</si>
  <si>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</si>
  <si>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</si>
  <si>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</si>
  <si>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</si>
  <si>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</si>
  <si>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</si>
  <si>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</si>
  <si>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</si>
  <si>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</si>
  <si>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</si>
  <si>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</si>
  <si>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</si>
  <si>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</si>
  <si>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</si>
  <si>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</si>
  <si>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</si>
  <si>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</si>
  <si>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</si>
  <si>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</si>
  <si>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</si>
  <si>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</si>
  <si>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</si>
  <si>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</si>
  <si>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</si>
  <si>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</si>
  <si>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</si>
  <si>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</si>
  <si>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</si>
  <si>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</si>
  <si>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</si>
  <si>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</si>
  <si>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</si>
  <si>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</si>
  <si>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</si>
  <si>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</si>
  <si>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</si>
  <si>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</si>
  <si>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</si>
  <si>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</si>
  <si>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</si>
  <si>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</si>
  <si>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</si>
  <si>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</si>
  <si>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</si>
  <si>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</si>
  <si>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</si>
  <si>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</si>
  <si>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</si>
  <si>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</si>
  <si>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</si>
  <si>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</si>
  <si>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</si>
  <si>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</si>
  <si>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</si>
  <si>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</si>
  <si>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</si>
  <si>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</si>
  <si>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</si>
  <si>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</si>
  <si>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</si>
  <si>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</si>
  <si>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</si>
  <si>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</si>
  <si>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</si>
  <si>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</si>
  <si>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</si>
  <si>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</si>
  <si>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</si>
  <si>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</si>
  <si>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</si>
  <si>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</si>
  <si>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</si>
  <si>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</si>
  <si>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</si>
  <si>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</si>
  <si>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</si>
  <si>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</si>
  <si>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</si>
  <si>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</si>
  <si>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</si>
  <si>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</si>
  <si>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</si>
  <si>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</si>
  <si>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</si>
  <si>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</si>
  <si>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</si>
  <si>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</si>
  <si>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</si>
  <si>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</si>
  <si>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</si>
  <si>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</si>
  <si>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</si>
  <si>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</si>
  <si>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</si>
  <si>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</si>
  <si>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</si>
  <si>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</si>
  <si>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</si>
  <si>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</si>
  <si>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</si>
  <si>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</si>
  <si>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</si>
  <si>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</si>
  <si>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</si>
  <si>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</si>
  <si>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</si>
  <si>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</si>
  <si>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</si>
  <si>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</si>
  <si>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</si>
  <si>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</si>
  <si>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</si>
  <si>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</si>
  <si>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</si>
  <si>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</si>
  <si>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</si>
  <si>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</si>
  <si>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</si>
  <si>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</si>
  <si>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</si>
  <si>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</si>
  <si>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</si>
  <si>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</si>
  <si>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</si>
  <si>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</si>
  <si>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</si>
  <si>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</si>
  <si>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</si>
  <si>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</si>
  <si>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</si>
  <si>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</si>
  <si>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</si>
  <si>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</si>
  <si>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</si>
  <si>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</si>
  <si>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</si>
  <si>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</si>
  <si>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</si>
  <si>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</si>
  <si>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</si>
  <si>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</si>
  <si>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</si>
  <si>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</si>
  <si>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</si>
  <si>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</si>
  <si>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</si>
  <si>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</si>
  <si>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</si>
  <si>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</si>
  <si>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</si>
  <si>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</si>
  <si>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</si>
  <si>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</si>
  <si>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</si>
  <si>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</si>
  <si>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</si>
  <si>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</si>
  <si>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</si>
  <si>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</si>
  <si>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</si>
  <si>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</si>
  <si>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</si>
  <si>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</si>
  <si>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</si>
  <si>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</si>
  <si>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</si>
  <si>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</si>
  <si>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</si>
  <si>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</si>
  <si>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</si>
  <si>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</si>
  <si>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</si>
  <si>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</si>
  <si>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</si>
  <si>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</si>
  <si>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</si>
  <si>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</si>
  <si>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</si>
  <si>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</si>
  <si>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</si>
  <si>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</si>
  <si>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</si>
  <si>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</si>
  <si>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</si>
  <si>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</si>
  <si>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</si>
  <si>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</si>
  <si>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</si>
  <si>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</si>
  <si>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</si>
  <si>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</si>
  <si>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</si>
  <si>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</si>
  <si>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</si>
  <si>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</si>
  <si>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</si>
  <si>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</si>
  <si>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</si>
  <si>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</si>
  <si>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</si>
  <si>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</si>
  <si>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</si>
  <si>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</si>
  <si>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</si>
  <si>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</si>
  <si>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</si>
  <si>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</si>
  <si>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</si>
  <si>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</si>
  <si>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</si>
  <si>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</si>
  <si>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</si>
  <si>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</si>
  <si>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</si>
  <si>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</si>
  <si>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</si>
  <si>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</si>
  <si>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</si>
  <si>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</si>
  <si>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</si>
  <si>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</si>
  <si>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</si>
  <si>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</si>
  <si>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</si>
  <si>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</si>
  <si>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</si>
  <si>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</si>
  <si>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</si>
  <si>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</si>
  <si>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</si>
  <si>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</si>
  <si>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</si>
  <si>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</si>
  <si>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</si>
  <si>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</si>
  <si>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</si>
  <si>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</si>
  <si>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</si>
  <si>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</si>
  <si>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</si>
  <si>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</si>
  <si>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</si>
  <si>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</si>
  <si>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</si>
  <si>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</si>
  <si>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</si>
  <si>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</si>
  <si>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</si>
  <si>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</si>
  <si>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</si>
  <si>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</si>
  <si>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</si>
  <si>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</si>
  <si>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</si>
  <si>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</si>
  <si>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</si>
  <si>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</si>
  <si>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</si>
  <si>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</si>
  <si>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</si>
  <si>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</si>
  <si>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</si>
  <si>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</si>
  <si>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</si>
  <si>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</si>
  <si>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</si>
  <si>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</si>
  <si>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</si>
  <si>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</si>
  <si>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</si>
  <si>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</si>
  <si>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</si>
  <si>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</si>
  <si>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</si>
  <si>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</si>
  <si>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</si>
  <si>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</si>
  <si>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</si>
  <si>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</si>
  <si>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</si>
  <si>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</si>
  <si>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</si>
  <si>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</si>
  <si>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</si>
  <si>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</si>
  <si>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</si>
  <si>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</si>
  <si>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</si>
  <si>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</si>
  <si>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</si>
  <si>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</si>
  <si>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</si>
  <si>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</si>
  <si>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</si>
  <si>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</si>
  <si>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</si>
  <si>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</si>
  <si>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</si>
  <si>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</si>
  <si>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</si>
  <si>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</si>
  <si>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</si>
  <si>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</si>
  <si>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</si>
  <si>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</si>
  <si>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</si>
  <si>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</si>
  <si>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</si>
  <si>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</si>
  <si>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</si>
  <si>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</si>
  <si>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</si>
  <si>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</si>
  <si>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</si>
  <si>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</si>
  <si>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</si>
  <si>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</si>
  <si>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</si>
  <si>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</si>
  <si>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</si>
  <si>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</si>
  <si>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</si>
  <si>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</si>
  <si>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</si>
  <si>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</si>
  <si>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</si>
  <si>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</si>
  <si>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</si>
  <si>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</si>
  <si>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</si>
  <si>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</si>
  <si>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</si>
  <si>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</si>
  <si>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</si>
  <si>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</si>
  <si>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</si>
  <si>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</si>
  <si>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</si>
  <si>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</si>
  <si>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</si>
  <si>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</si>
  <si>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</si>
  <si>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</si>
  <si>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</si>
  <si>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</si>
  <si>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</si>
  <si>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</si>
  <si>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</si>
  <si>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</si>
  <si>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</si>
  <si>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</si>
  <si>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</si>
  <si>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</si>
  <si>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</si>
  <si>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</si>
  <si>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</si>
  <si>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</si>
  <si>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</si>
  <si>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</si>
  <si>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</si>
  <si>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</si>
  <si>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</si>
  <si>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</si>
  <si>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</si>
  <si>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</si>
  <si>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</si>
  <si>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</si>
  <si>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</si>
  <si>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</si>
  <si>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</si>
  <si>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</si>
  <si>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</si>
  <si>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</si>
  <si>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</si>
  <si>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</si>
  <si>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</si>
  <si>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</si>
  <si>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</si>
  <si>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</si>
  <si>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</si>
  <si>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</si>
  <si>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</si>
  <si>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</si>
  <si>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</si>
  <si>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</si>
  <si>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</si>
  <si>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</si>
  <si>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</si>
  <si>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</si>
  <si>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</si>
  <si>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</si>
  <si>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</si>
  <si>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</si>
  <si>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</si>
  <si>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</si>
  <si>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</si>
  <si>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</si>
  <si>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</si>
  <si>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</si>
  <si>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</si>
  <si>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</si>
  <si>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</si>
  <si>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</si>
  <si>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</si>
  <si>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</si>
  <si>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</si>
  <si>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</si>
  <si>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</si>
  <si>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</si>
  <si>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</si>
  <si>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</si>
  <si>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</si>
  <si>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</si>
  <si>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</si>
  <si>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</si>
  <si>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</si>
  <si>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</si>
  <si>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</si>
  <si>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</si>
  <si>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</si>
  <si>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</si>
  <si>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</si>
  <si>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</si>
  <si>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</si>
  <si>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</si>
  <si>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</si>
  <si>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</si>
  <si>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</si>
  <si>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</si>
  <si>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</si>
  <si>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</si>
  <si>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</si>
  <si>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</si>
  <si>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</si>
  <si>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</si>
  <si>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</si>
  <si>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</si>
  <si>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</si>
  <si>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</si>
  <si>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</si>
  <si>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</si>
  <si>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</si>
  <si>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</si>
  <si>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</si>
  <si>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</si>
  <si>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</si>
  <si>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</si>
  <si>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</si>
  <si>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</si>
  <si>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</si>
  <si>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</si>
  <si>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</si>
  <si>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</si>
  <si>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</si>
  <si>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</si>
  <si>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</si>
  <si>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</si>
  <si>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</si>
  <si>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</si>
  <si>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</si>
  <si>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</si>
  <si>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</si>
  <si>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</si>
  <si>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</si>
  <si>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</si>
  <si>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</si>
  <si>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</si>
  <si>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</si>
  <si>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</si>
  <si>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</si>
  <si>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</si>
  <si>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</si>
  <si>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</si>
  <si>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</si>
  <si>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</si>
  <si>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</si>
  <si>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</si>
  <si>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</si>
  <si>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</si>
  <si>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</si>
  <si>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</si>
  <si>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</si>
  <si>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</si>
  <si>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</si>
  <si>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</si>
  <si>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</si>
  <si>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</si>
  <si>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</si>
  <si>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</si>
  <si>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</si>
  <si>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</si>
  <si>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</si>
  <si>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</si>
  <si>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</si>
  <si>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</si>
  <si>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</si>
  <si>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</si>
  <si>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</si>
  <si>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</si>
  <si>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</si>
  <si>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</si>
  <si>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</si>
  <si>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</si>
  <si>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</si>
  <si>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</si>
  <si>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</si>
  <si>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</si>
  <si>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</si>
  <si>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</si>
  <si>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</si>
  <si>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</si>
  <si>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</si>
  <si>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</si>
  <si>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</si>
  <si>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</si>
  <si>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</si>
  <si>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</si>
  <si>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</si>
  <si>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</si>
  <si>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</si>
  <si>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</si>
  <si>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</si>
  <si>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</si>
  <si>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</si>
  <si>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</si>
  <si>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</si>
  <si>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</si>
  <si>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</si>
  <si>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</si>
  <si>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</si>
  <si>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</si>
  <si>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</si>
  <si>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</si>
  <si>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</si>
  <si>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</si>
  <si>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</si>
  <si>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</si>
  <si>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</si>
  <si>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</si>
  <si>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</si>
  <si>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</si>
  <si>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</si>
  <si>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</si>
  <si>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</si>
  <si>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</si>
  <si>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</si>
  <si>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</si>
  <si>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</si>
  <si>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</si>
  <si>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</si>
  <si>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</si>
  <si>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</si>
  <si>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</si>
  <si>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</si>
  <si>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</si>
  <si>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</si>
  <si>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</si>
  <si>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</si>
  <si>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</si>
  <si>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</si>
  <si>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</si>
  <si>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</si>
  <si>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</si>
  <si>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</si>
  <si>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</si>
  <si>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</si>
  <si>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</si>
  <si>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</si>
  <si>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</si>
  <si>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</si>
  <si>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</si>
  <si>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</si>
  <si>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</si>
  <si>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</si>
  <si>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</si>
  <si>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</si>
  <si>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</si>
  <si>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</si>
  <si>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</si>
  <si>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</si>
  <si>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</si>
  <si>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</si>
  <si>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</si>
  <si>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</si>
  <si>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</si>
  <si>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</si>
  <si>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</si>
  <si>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</si>
  <si>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</si>
  <si>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</si>
  <si>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</si>
  <si>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</si>
  <si>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</si>
  <si>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</si>
  <si>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</si>
  <si>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</si>
  <si>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</si>
  <si>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</si>
  <si>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</si>
  <si>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</si>
  <si>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</si>
  <si>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</si>
  <si>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</si>
  <si>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</si>
  <si>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</si>
  <si>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</si>
  <si>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</si>
  <si>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</si>
  <si>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</si>
  <si>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</si>
  <si>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</si>
  <si>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</si>
  <si>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</si>
  <si>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</si>
  <si>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</si>
  <si>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</si>
  <si>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</si>
  <si>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</si>
  <si>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</si>
  <si>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</si>
  <si>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</si>
  <si>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</si>
  <si>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</si>
  <si>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</si>
  <si>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</si>
  <si>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</si>
  <si>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</si>
  <si>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</si>
  <si>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</si>
  <si>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</si>
  <si>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</si>
  <si>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</si>
  <si>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</si>
  <si>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</si>
  <si>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</si>
  <si>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</si>
  <si>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</si>
  <si>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</si>
  <si>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</si>
  <si>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</si>
  <si>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</si>
  <si>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</si>
  <si>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</si>
  <si>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</si>
  <si>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</si>
  <si>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</si>
  <si>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</si>
  <si>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</si>
  <si>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</si>
  <si>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</si>
  <si>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</si>
  <si>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</si>
  <si>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</si>
  <si>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</si>
  <si>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</si>
  <si>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</si>
  <si>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</si>
  <si>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</si>
  <si>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</si>
  <si>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</si>
  <si>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</si>
  <si>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</si>
  <si>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</si>
  <si>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</si>
  <si>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</si>
  <si>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</si>
  <si>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</si>
  <si>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</si>
  <si>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</si>
  <si>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</si>
  <si>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</si>
  <si>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</si>
  <si>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</si>
  <si>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</si>
  <si>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</si>
  <si>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</si>
  <si>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</si>
  <si>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</si>
  <si>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</si>
  <si>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</si>
  <si>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</si>
  <si>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</si>
  <si>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</si>
  <si>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</si>
  <si>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</si>
  <si>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</si>
  <si>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</si>
  <si>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</si>
  <si>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</si>
  <si>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</si>
  <si>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</si>
  <si>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</si>
  <si>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</si>
  <si>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</si>
  <si>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</si>
  <si>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</si>
  <si>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</si>
  <si>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</si>
  <si>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</si>
  <si>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</si>
  <si>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</si>
  <si>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</si>
  <si>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</si>
  <si>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</si>
  <si>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</si>
  <si>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</si>
  <si>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</si>
  <si>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</si>
  <si>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</si>
  <si>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</si>
  <si>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</si>
  <si>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</si>
  <si>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</si>
  <si>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</si>
  <si>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</si>
  <si>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</si>
  <si>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</si>
  <si>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</si>
  <si>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</si>
  <si>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</si>
  <si>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</si>
  <si>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</si>
  <si>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</si>
  <si>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</si>
  <si>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</si>
  <si>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</si>
  <si>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</si>
  <si>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</si>
  <si>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</si>
  <si>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</si>
  <si>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</si>
  <si>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</si>
  <si>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</si>
  <si>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</si>
  <si>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</si>
  <si>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</si>
  <si>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</si>
  <si>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</si>
  <si>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</si>
  <si>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</si>
  <si>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</si>
  <si>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</si>
  <si>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</si>
  <si>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</si>
  <si>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</si>
  <si>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</si>
  <si>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</si>
  <si>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</si>
  <si>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</si>
  <si>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</si>
  <si>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</si>
  <si>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</si>
  <si>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</si>
  <si>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</si>
  <si>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</si>
  <si>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</si>
  <si>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</si>
  <si>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</si>
  <si>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</si>
  <si>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</si>
  <si>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</si>
  <si>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</si>
  <si>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</si>
  <si>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</si>
  <si>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</si>
  <si>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</si>
  <si>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</si>
  <si>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</si>
  <si>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</si>
  <si>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</si>
  <si>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</si>
  <si>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</si>
  <si>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</si>
  <si>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</si>
  <si>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</si>
  <si>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</si>
  <si>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</si>
  <si>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</si>
  <si>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</si>
  <si>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</si>
  <si>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</si>
  <si>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</si>
  <si>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</si>
  <si>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</si>
  <si>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</si>
  <si>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</si>
  <si>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</si>
  <si>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</si>
  <si>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</si>
  <si>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</si>
  <si>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</si>
  <si>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</si>
  <si>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</si>
  <si>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</si>
  <si>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</si>
  <si>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</si>
  <si>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</si>
  <si>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</si>
  <si>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</si>
  <si>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</si>
  <si>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</si>
  <si>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</si>
  <si>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</si>
  <si>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</si>
  <si>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</si>
  <si>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</si>
  <si>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</si>
  <si>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</si>
  <si>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</si>
  <si>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</si>
  <si>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</si>
  <si>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</si>
  <si>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</si>
  <si>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</si>
  <si>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</si>
  <si>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</si>
  <si>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</si>
  <si>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</si>
  <si>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</si>
  <si>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</si>
  <si>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</si>
  <si>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</si>
  <si>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</si>
  <si>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</si>
  <si>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</si>
  <si>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</si>
  <si>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</si>
  <si>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</si>
  <si>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</si>
  <si>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</si>
  <si>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</si>
  <si>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</si>
  <si>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</si>
  <si>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</si>
  <si>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</si>
  <si>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</si>
  <si>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</si>
  <si>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</si>
  <si>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</si>
  <si>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</si>
  <si>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</si>
  <si>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</si>
  <si>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</si>
  <si>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</si>
  <si>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</si>
  <si>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</si>
  <si>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</si>
  <si>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</si>
  <si>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</si>
  <si>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</si>
  <si>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</si>
  <si>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</si>
  <si>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</si>
  <si>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</si>
  <si>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</si>
  <si>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</si>
  <si>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</si>
  <si>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</si>
  <si>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</si>
  <si>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</si>
  <si>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</si>
  <si>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</si>
  <si>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</si>
  <si>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</si>
  <si>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</si>
  <si>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</si>
  <si>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</si>
  <si>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</si>
  <si>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</si>
  <si>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</si>
  <si>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</si>
  <si>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</si>
  <si>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</si>
  <si>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</si>
  <si>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</si>
  <si>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</si>
  <si>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</si>
  <si>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</si>
  <si>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</si>
  <si>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</si>
  <si>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</si>
  <si>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</si>
  <si>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</si>
  <si>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</si>
  <si>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</si>
  <si>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</si>
  <si>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</si>
  <si>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</si>
  <si>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</si>
  <si>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</si>
  <si>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</si>
  <si>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</si>
  <si>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</si>
  <si>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</si>
  <si>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</si>
  <si>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</si>
  <si>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</si>
  <si>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</si>
  <si>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</si>
  <si>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</si>
  <si>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</si>
  <si>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</si>
  <si>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</si>
  <si>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</si>
  <si>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</si>
  <si>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</si>
  <si>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</si>
  <si>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</si>
  <si>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</si>
  <si>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</si>
  <si>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</si>
  <si>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</si>
  <si>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</si>
  <si>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</si>
  <si>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</si>
  <si>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</si>
  <si>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</si>
  <si>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</si>
  <si>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</si>
  <si>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</si>
  <si>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</si>
  <si>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</si>
  <si>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</si>
  <si>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</si>
  <si>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</si>
  <si>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</si>
  <si>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</si>
  <si>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</si>
  <si>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</si>
  <si>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</si>
  <si>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</si>
  <si>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</si>
  <si>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</si>
  <si>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</si>
  <si>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</si>
  <si>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</si>
  <si>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</si>
  <si>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</si>
  <si>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</si>
  <si>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</si>
  <si>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</si>
  <si>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</si>
  <si>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</si>
  <si>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</si>
  <si>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</si>
  <si>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</si>
  <si>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</si>
  <si>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</si>
  <si>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</si>
  <si>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</si>
  <si>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</si>
  <si>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</si>
  <si>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</si>
  <si>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</si>
  <si>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</si>
  <si>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</si>
  <si>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</si>
  <si>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</si>
  <si>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</si>
  <si>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</si>
  <si>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</si>
  <si>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</si>
  <si>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</si>
  <si>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</si>
  <si>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</si>
  <si>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</si>
  <si>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</si>
  <si>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</si>
  <si>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</si>
  <si>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</si>
  <si>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</si>
  <si>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</si>
  <si>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</si>
  <si>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</si>
  <si>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</si>
  <si>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</si>
  <si>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</si>
  <si>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</si>
  <si>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</si>
  <si>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</si>
  <si>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</si>
  <si>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</si>
  <si>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</si>
  <si>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</si>
  <si>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</si>
  <si>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</si>
  <si>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</si>
  <si>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</si>
  <si>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</si>
  <si>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</si>
  <si>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</si>
  <si>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</si>
  <si>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</si>
  <si>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</si>
  <si>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</si>
  <si>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</si>
  <si>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</si>
  <si>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</si>
  <si>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</si>
  <si>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</si>
  <si>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</si>
  <si>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</si>
  <si>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</si>
  <si>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</si>
  <si>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</si>
  <si>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</si>
  <si>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</si>
  <si>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</si>
  <si>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</si>
  <si>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</si>
  <si>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</si>
  <si>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</si>
  <si>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</si>
  <si>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</si>
  <si>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</si>
  <si>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</si>
  <si>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</si>
  <si>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</si>
  <si>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</si>
  <si>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</si>
  <si>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</si>
  <si>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</si>
  <si>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</si>
  <si>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</si>
  <si>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</si>
  <si>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</si>
  <si>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</si>
  <si>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</si>
  <si>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</si>
  <si>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</si>
  <si>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</si>
  <si>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</si>
  <si>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</si>
  <si>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</si>
  <si>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</si>
  <si>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</si>
  <si>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</si>
  <si>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</si>
  <si>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</si>
  <si>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</si>
  <si>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</si>
  <si>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</si>
  <si>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</si>
  <si>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</si>
  <si>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</si>
  <si>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</si>
  <si>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</si>
  <si>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</si>
  <si>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</si>
  <si>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</si>
  <si>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</si>
  <si>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</si>
  <si>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</si>
  <si>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</si>
  <si>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</si>
  <si>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</si>
  <si>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</si>
  <si>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</si>
  <si>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</si>
  <si>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</si>
  <si>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</si>
  <si>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</si>
  <si>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</si>
  <si>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</si>
  <si>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</si>
  <si>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</si>
  <si>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</si>
  <si>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</si>
  <si>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</si>
  <si>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</si>
  <si>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</si>
  <si>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</si>
  <si>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</si>
  <si>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</si>
  <si>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</si>
  <si>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</si>
  <si>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</si>
  <si>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</si>
  <si>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</si>
  <si>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</si>
  <si>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</si>
  <si>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</si>
  <si>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</si>
  <si>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</si>
  <si>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</si>
  <si>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</si>
  <si>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</si>
  <si>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</si>
  <si>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</si>
  <si>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</si>
  <si>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</si>
  <si>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</si>
  <si>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</si>
  <si>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</si>
  <si>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</si>
  <si>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</si>
  <si>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</si>
  <si>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</si>
  <si>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</si>
  <si>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</si>
  <si>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</si>
  <si>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</si>
  <si>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</si>
  <si>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</si>
  <si>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</si>
  <si>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</si>
  <si>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</si>
  <si>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</si>
  <si>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</si>
  <si>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</si>
  <si>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</si>
  <si>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</si>
  <si>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</si>
  <si>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</si>
  <si>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</si>
  <si>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</si>
  <si>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</si>
  <si>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</si>
  <si>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</si>
  <si>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</si>
  <si>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</si>
  <si>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</si>
  <si>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</si>
  <si>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</si>
  <si>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</si>
  <si>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</si>
  <si>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</si>
  <si>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</si>
  <si>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</si>
  <si>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</si>
  <si>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</si>
  <si>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</si>
  <si>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</si>
  <si>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</si>
  <si>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</si>
  <si>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</si>
  <si>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</si>
  <si>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</si>
  <si>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</si>
  <si>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</si>
  <si>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</si>
  <si>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</si>
  <si>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</si>
  <si>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</si>
  <si>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</si>
  <si>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</si>
  <si>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</si>
  <si>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</si>
  <si>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</si>
  <si>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</si>
  <si>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</si>
  <si>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</si>
  <si>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</si>
  <si>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</si>
  <si>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</si>
  <si>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</si>
  <si>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</si>
  <si>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</si>
  <si>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</si>
  <si>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</si>
  <si>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</si>
  <si>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</si>
  <si>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</si>
  <si>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</si>
  <si>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</si>
  <si>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</si>
  <si>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</si>
  <si>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</si>
  <si>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</si>
  <si>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</si>
  <si>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</si>
  <si>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</si>
  <si>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</si>
  <si>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</si>
  <si>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</si>
  <si>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</si>
  <si>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</si>
  <si>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</si>
  <si>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</si>
  <si>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</si>
  <si>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</si>
  <si>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</si>
  <si>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</si>
  <si>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</si>
  <si>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</si>
  <si>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</si>
  <si>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</si>
  <si>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</si>
  <si>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</si>
  <si>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</si>
  <si>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</si>
  <si>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</si>
  <si>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</si>
  <si>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</si>
  <si>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</si>
  <si>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</si>
  <si>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</si>
  <si>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</si>
  <si>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</si>
  <si>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</si>
  <si>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</si>
  <si>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</si>
  <si>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</si>
  <si>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</si>
  <si>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</si>
  <si>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</si>
  <si>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</si>
  <si>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</si>
  <si>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</si>
  <si>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</si>
  <si>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</si>
  <si>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</si>
  <si>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</si>
  <si>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</si>
  <si>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</si>
  <si>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</si>
  <si>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</si>
  <si>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</si>
  <si>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</si>
  <si>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</si>
  <si>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</si>
  <si>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</si>
  <si>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</si>
  <si>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</si>
  <si>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</si>
  <si>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</si>
  <si>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</si>
  <si>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</si>
  <si>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</si>
  <si>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</si>
  <si>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</si>
  <si>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</si>
  <si>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</si>
  <si>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</si>
  <si>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</si>
  <si>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</si>
  <si>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</si>
  <si>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</si>
  <si>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</si>
  <si>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</si>
  <si>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</si>
  <si>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</si>
  <si>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</si>
  <si>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</si>
  <si>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</si>
  <si>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</si>
  <si>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</si>
  <si>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</si>
  <si>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</si>
  <si>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</si>
  <si>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</si>
  <si>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</si>
  <si>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</si>
  <si>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</si>
  <si>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</si>
  <si>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</si>
  <si>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</si>
  <si>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</si>
  <si>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</si>
  <si>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</si>
  <si>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</si>
  <si>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</si>
  <si>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</si>
  <si>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</si>
  <si>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</si>
  <si>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</si>
  <si>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</si>
  <si>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</si>
  <si>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</si>
  <si>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</si>
  <si>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</si>
  <si>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</si>
  <si>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</si>
  <si>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</si>
  <si>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</si>
  <si>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</si>
  <si>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</si>
  <si>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</si>
  <si>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</si>
  <si>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</si>
  <si>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</si>
  <si>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</si>
  <si>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</si>
  <si>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</si>
  <si>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</si>
  <si>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</si>
  <si>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</si>
  <si>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</si>
  <si>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</si>
  <si>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</si>
  <si>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</si>
  <si>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</si>
  <si>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</si>
  <si>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</si>
  <si>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</si>
  <si>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</si>
  <si>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</si>
  <si>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</si>
  <si>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</si>
  <si>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</si>
  <si>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</si>
  <si>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</si>
  <si>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</si>
  <si>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</si>
  <si>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</si>
  <si>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</si>
  <si>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</si>
  <si>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</si>
  <si>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</si>
  <si>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</si>
  <si>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</si>
  <si>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</si>
  <si>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</si>
  <si>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</si>
  <si>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</si>
  <si>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</si>
  <si>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</si>
  <si>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</si>
  <si>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</si>
  <si>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</si>
  <si>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</si>
  <si>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</si>
  <si>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</si>
  <si>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</si>
  <si>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</si>
  <si>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</si>
  <si>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</si>
  <si>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</si>
  <si>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</si>
  <si>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</si>
  <si>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</si>
  <si>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</si>
  <si>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</si>
  <si>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</si>
  <si>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</si>
  <si>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</si>
  <si>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</si>
  <si>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</si>
  <si>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</si>
  <si>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</si>
  <si>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</si>
  <si>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</si>
  <si>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</si>
  <si>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</si>
  <si>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</si>
  <si>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</si>
  <si>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</si>
  <si>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</si>
  <si>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</si>
  <si>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</si>
  <si>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</si>
  <si>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</si>
  <si>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</si>
  <si>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</si>
  <si>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</si>
  <si>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</si>
  <si>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</si>
  <si>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</si>
  <si>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</si>
  <si>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</si>
  <si>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</si>
  <si>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</si>
  <si>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</si>
  <si>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</si>
  <si>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</si>
  <si>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</si>
  <si>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</si>
  <si>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</si>
  <si>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</si>
  <si>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</si>
  <si>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</si>
  <si>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</si>
  <si>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</si>
  <si>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</si>
  <si>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</si>
  <si>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</si>
  <si>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</si>
  <si>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</si>
  <si>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</si>
  <si>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</si>
  <si>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</si>
  <si>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</si>
  <si>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</si>
  <si>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</si>
  <si>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</si>
  <si>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</si>
  <si>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</si>
  <si>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</si>
  <si>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</si>
  <si>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</si>
  <si>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</si>
  <si>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</si>
  <si>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</si>
  <si>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</si>
  <si>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</si>
  <si>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</si>
  <si>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</si>
  <si>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</si>
  <si>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</si>
  <si>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</si>
  <si>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</si>
  <si>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</si>
  <si>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</si>
  <si>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</si>
  <si>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</si>
  <si>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</si>
  <si>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</si>
  <si>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</si>
  <si>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</si>
  <si>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</si>
  <si>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</si>
  <si>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</si>
  <si>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</si>
  <si>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</si>
  <si>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</si>
  <si>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</si>
  <si>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</si>
  <si>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</si>
  <si>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</si>
  <si>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</si>
  <si>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</si>
  <si>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</si>
  <si>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</si>
  <si>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</si>
  <si>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</si>
  <si>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</si>
  <si>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</si>
  <si>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</si>
  <si>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</si>
  <si>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</si>
  <si>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</si>
  <si>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</si>
  <si>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</si>
  <si>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</si>
  <si>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</si>
  <si>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</si>
  <si>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</si>
  <si>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</si>
  <si>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</si>
  <si>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</si>
  <si>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</si>
  <si>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</si>
  <si>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</si>
  <si>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</si>
  <si>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</si>
  <si>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</si>
  <si>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</si>
  <si>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</si>
  <si>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</si>
  <si>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</si>
  <si>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</si>
  <si>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</si>
  <si>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</si>
  <si>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</si>
  <si>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</si>
  <si>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</si>
  <si>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</si>
  <si>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</si>
  <si>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</si>
  <si>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</si>
  <si>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</si>
  <si>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</si>
  <si>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</si>
  <si>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</si>
  <si>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</si>
  <si>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</si>
  <si>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</si>
  <si>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</si>
  <si>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</si>
  <si>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</si>
  <si>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</si>
  <si>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</si>
  <si>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</si>
  <si>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</si>
  <si>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</si>
  <si>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</si>
  <si>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</si>
  <si>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</si>
  <si>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</si>
  <si>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</si>
  <si>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</si>
  <si>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</si>
  <si>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</si>
  <si>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</si>
  <si>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</si>
  <si>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</si>
  <si>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</si>
  <si>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</si>
  <si>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</si>
  <si>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</si>
  <si>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</si>
  <si>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</si>
  <si>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</si>
  <si>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</si>
  <si>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</si>
  <si>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</si>
  <si>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</si>
  <si>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</si>
  <si>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</si>
  <si>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</si>
  <si>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</si>
  <si>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</si>
  <si>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</si>
  <si>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</si>
  <si>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</si>
  <si>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</si>
  <si>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</si>
  <si>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</si>
  <si>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</si>
  <si>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</si>
  <si>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</si>
  <si>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</si>
  <si>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</si>
  <si>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</si>
  <si>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</si>
  <si>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</si>
  <si>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</si>
  <si>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</si>
  <si>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</si>
  <si>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</si>
  <si>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</si>
  <si>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</si>
  <si>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</si>
  <si>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</si>
  <si>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</si>
  <si>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</si>
  <si>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</si>
  <si>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</si>
  <si>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</si>
  <si>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</si>
  <si>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</si>
  <si>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</si>
  <si>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</si>
  <si>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</si>
  <si>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</si>
  <si>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</si>
  <si>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</si>
  <si>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</si>
  <si>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</si>
  <si>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</si>
  <si>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</si>
  <si>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</si>
  <si>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</si>
  <si>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</si>
  <si>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</si>
  <si>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</si>
  <si>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</si>
  <si>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</si>
  <si>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</si>
  <si>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</si>
  <si>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</si>
  <si>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</si>
  <si>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</si>
  <si>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</si>
  <si>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</si>
  <si>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</si>
  <si>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</si>
  <si>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</si>
  <si>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</si>
  <si>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</si>
  <si>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</si>
  <si>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</si>
  <si>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</si>
  <si>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</si>
  <si>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</si>
  <si>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</si>
  <si>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</si>
  <si>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</si>
  <si>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</si>
  <si>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</si>
  <si>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</si>
  <si>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</si>
  <si>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</si>
  <si>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</si>
  <si>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</si>
  <si>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</si>
  <si>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</si>
  <si>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</si>
  <si>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</si>
  <si>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</si>
  <si>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</si>
  <si>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</si>
  <si>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</si>
  <si>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</si>
  <si>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</si>
  <si>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</si>
  <si>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</si>
  <si>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</si>
  <si>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</si>
  <si>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</si>
  <si>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</si>
  <si>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</si>
  <si>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</si>
  <si>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</si>
  <si>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</si>
  <si>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</si>
  <si>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</si>
  <si>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</si>
  <si>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</si>
  <si>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</si>
  <si>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</si>
  <si>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</si>
  <si>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</si>
  <si>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</si>
  <si>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</si>
  <si>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</si>
  <si>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</si>
  <si>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</si>
  <si>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</si>
  <si>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</si>
  <si>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</si>
  <si>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</si>
  <si>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</si>
  <si>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</si>
  <si>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</si>
  <si>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</si>
  <si>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</si>
  <si>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</si>
  <si>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</si>
  <si>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</si>
  <si>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</si>
  <si>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</si>
  <si>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</si>
  <si>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</si>
  <si>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</si>
  <si>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</si>
  <si>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</si>
  <si>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was access night issue located at USF area /120 min</t>
  </si>
  <si>
    <t>PCM-20251116-00000202</t>
  </si>
  <si>
    <t xml:space="preserve">was  access night issue located at USF area /120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</si>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</sst>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8" totalsRowShown="0" headerRowDxfId="31" dataDxfId="30" headerRowBorderDxfId="28" tableBorderDxfId="29">
  <autoFilter ref="A1:L1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9" totalsRowShown="0" headerRowDxfId="15" dataDxfId="14" headerRowBorderDxfId="12" tableBorderDxfId="13">
  <autoFilter ref="A1:L1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tabSelected="1" workbookViewId="0">
      <selection activeCell="D6" sqref="D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314.26936851851497</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7" ca="1" si="0">IFERROR(NOW()-F3,"")</f>
        <v>0.1346347222206532</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45977.217794444441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45977.217794444441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45977.217794444441</v>
      </c>
      <c r="H6" s="111"/>
      <c r="I6" s="109" t="str">
        <f>IFERROR(VLOOKUP(D6,DB!A:F,6,0),"")</f>
        <v/>
      </c>
      <c r="J6" s="109" t="str">
        <f>IFERROR(VLOOKUP(D6,DB!A:G,7,0),"")</f>
        <v/>
      </c>
      <c r="K6" s="113"/>
      <c r="L6" s="114" t="str">
        <f>IFERROR(VLOOKUP(D6,DB!A:I,9,0),"")</f>
        <v/>
      </c>
    </row>
    <row r="7" spans="1:15" ht="15" customHeight="1">
      <c r="A7" s="117"/>
      <c r="B7" s="118" t="str">
        <f>IFERROR(VLOOKUP(D7,DB!A:K,11,0),"")</f>
        <v/>
      </c>
      <c r="C7" s="118"/>
      <c r="D7" s="118"/>
      <c r="E7" s="119"/>
      <c r="F7" s="120"/>
      <c r="G7" s="121">
        <f t="shared" ca="1" si="0"/>
        <v>45977.217794444441</v>
      </c>
      <c r="H7" s="120"/>
      <c r="I7" s="118" t="str">
        <f>IFERROR(VLOOKUP(D7,DB!A:F,6,0),"")</f>
        <v/>
      </c>
      <c r="J7" s="118" t="str">
        <f>IFERROR(VLOOKUP(D7,DB!A:G,7,0),"")</f>
        <v/>
      </c>
      <c r="K7" s="122"/>
      <c r="L7" s="123" t="str">
        <f>IFERROR(VLOOKUP(D7,DB!A:I,9,0),"")</f>
        <v/>
      </c>
    </row>
    <row r="8" spans="1:15" ht="15" customHeight="1">
      <c r="A8" s="150"/>
      <c r="B8" s="151" t="str">
        <f>IFERROR(VLOOKUP(D8,DB!A:K,11,0),"")</f>
        <v/>
      </c>
      <c r="C8" s="151"/>
      <c r="D8" s="151"/>
      <c r="E8" s="152"/>
      <c r="F8" s="149"/>
      <c r="G8" s="153">
        <f ca="1">IFERROR(NOW()-F8,"")</f>
        <v>45977.217794444441</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45977.217794444441</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45977.217794444441</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45977.217794444441</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45977.217794444441</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45977.217794444441</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45977.217794444441</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45977.217794444441</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45977.217794444441</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45977.217794444441</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45977.217794444441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45977.217794444441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45977.217794444441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45977.217794444441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45977.217794444441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45977.217794444441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45977.217794444441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45977.217794444441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45977.217794444441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45977.217794444441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45977.217794444441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45977.217794444441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45977.217794444441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45977.217794444441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45977.217794444441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45977.217794444441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45977.217794444441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45977.217794444441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45977.217794444441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45977.217794444441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45977.217794444441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45977.217794444441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45977.217794444441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45977.217794444441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45977.217794444441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45977.217794444441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45977.217794444441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45977.217794444441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45977.217794444441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45977.217794444441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45977.217794444441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45977.217794444441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45977.217794444441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45977.217794444441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45977.217794444441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45977.217794444441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45977.217794444441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45977.217794444441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45977.217794444441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45977.217794444441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45977.217794444441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45977.217794444441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45977.217794444441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45977.217794444441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45977.217794444441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45977.217794444441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45977.217794444441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45977.217794444441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45977.217794444441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45977.217794444441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45977.217794444441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45977.217794444441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45977.217794444441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45977.217794444441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45977.217794444441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45977.217794444441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45977.217794444441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45977.217794444441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45977.217794444441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45977.217794444441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45977.217794444441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45977.217794444441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45977.217794444441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45977.217794444441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45977.217794444441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45977.217794444441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45977.217794444441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45977.217794444441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45977.217794444441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45977.217794444441</v>
      </c>
      <c r="H87" s="149"/>
      <c r="I87" s="151" t="str">
        <f>IFERROR(VLOOKUP(D87,DB!A:F,6,0),"")</f>
        <v/>
      </c>
      <c r="J87" s="151" t="str">
        <f>IFERROR(VLOOKUP(D87,DB!A:G,7,0),"")</f>
        <v/>
      </c>
      <c r="K87" s="154"/>
      <c r="L87" s="155" t="str">
        <f>IFERROR(VLOOKUP(D87,DB!A:I,9,0),"")</f>
        <v/>
      </c>
    </row>
  </sheetData>
  <customSheetViews>
    <customSheetView guid="{F6042A99-DD27-4453-835D-0834D95730CC}" filter="1" showAutoFilter="1">
      <pageMargins left="0" right="0" top="0" bottom="0" header="0" footer="0"/>
      <autoFilter ref="B1:M1" xr:uid="{E8D8232D-4B59-4437-8ACE-ECE2505022AF}"/>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152.21795648147963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0.78145185184985166</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0.49470416666008532</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4</v>
      </c>
      <c r="D6" s="18" t="s">
        <v>19048</v>
      </c>
      <c r="E6" s="103" t="s">
        <v>39021</v>
      </c>
      <c r="F6" s="104">
        <v>45976.932523148149</v>
      </c>
      <c r="G6" s="105">
        <f ca="1">IFERROR(NOW()-F6,"-")</f>
        <v>0.28527129629219417</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25661</v>
      </c>
      <c r="E7" s="103" t="s">
        <v>39021</v>
      </c>
      <c r="F7" s="104">
        <v>45977.018923611111</v>
      </c>
      <c r="G7" s="105">
        <f ca="1">IFERROR(NOW()-F7,"-")</f>
        <v>0.19887083333014743</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45977.217794444441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45977.217794444441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45977.217794444441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45977.217794444441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45977.217794444441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45977.217794444441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45977.217794444441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45977.217794444441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45977.217794444441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45977.217794444441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45977.217794444441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45977.217794444441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45977.217794444441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45977.217794444441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45977.217794444441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45977.217794444441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45977.217794444441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45977.217794444441</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45977.217794444441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45977.217794444441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45977.217794444441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45977.217794444441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45977.217794444441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45977.217794444441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45977.217794444441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45977.217794444441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45977.217794444441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45977.217794444441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45977.217794444441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45977.217794444441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45977.217794444441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45977.217794444441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45977.217794444441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45977.217794444441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45977.217794444441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45977.217794444441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45977.217794444441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45977.217794444441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45977.217794444441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45977.217794444441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45977.217794444441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45977.217794444441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45977.217794444441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45977.217794444441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45977.217794444441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45977.217794444441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45977.217794444441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45977.217794444441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45977.217794444441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45977.217794444441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45977.217794444441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45977.217794444441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45977.217794444441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45977.217794444441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45977.217794444441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45977.217794444441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45977.217794444441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45977.217794444441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45977.217794444441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45977.217794444441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45977.217794444441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45977.217794444441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45977.217794444441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45977.217794444441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45977.217794444441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45977.217794444441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45977.217794444441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45977.217794444441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45977.217794444441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45977.217794444441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45977.217794444441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45977.217794444441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45977.217794444441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45977.217794444441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45977.217794444441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45977.217794444441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45977.217794444441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45977.217794444441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45977.217794444441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45977.217794444441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45977.217794444441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45977.217794444441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45977.217794444441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45977.217794444441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45977.217794444441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45977.217794444441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45977.217794444441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45977.217794444441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45977.217794444441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45977.217794444441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45977.217794444441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45977.217794444441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45977.217794444441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45977.217794444441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45977.217794444441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45977.217794444441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45977.217794444441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45977.217794444441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45977.217794444441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45977.217794444441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45977.217794444441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45977.217794444441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45977.217794444441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45977.217794444441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45977.217794444441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45977.217794444441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45977.217794444441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45977.217794444441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45977.217794444441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45977.217794444441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45977.217794444441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45977.217794444441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45977.217794444441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45977.217794444441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45977.217794444441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45977.217794444441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45977.217794444441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45977.217794444441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45977.217794444441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45977.217794444441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45977.217794444441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45977.217794444441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45977.217794444441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45977.217794444441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45977.217794444441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45977.217794444441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45977.217794444441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45977.217794444441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45977.217794444441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45977.217794444441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45977.217794444441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45977.217794444441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45977.217794444441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45977.217794444441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45977.217794444441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45977.217794444441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45977.217794444441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45977.217794444441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45977.217794444441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45977.217794444441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45977.217794444441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45977.217794444441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45977.217794444441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45977.217794444441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45977.217794444441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45977.217794444441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45977.217794444441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45977.217794444441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45977.217794444441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45977.217794444441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45977.217794444441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45977.217794444441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45977.217794444441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45977.217794444441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45977.217794444441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45977.217794444441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45977.217794444441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45977.217794444441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45977.217794444441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45977.217794444441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45977.217794444441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45977.217794444441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45977.217794444441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45977.217794444441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45977.217794444441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45977.217794444441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45977.217794444441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45977.217794444441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45977.217794444441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45977.217794444441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45977.217794444441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45977.217794444441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45977.217794444441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45977.217794444441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45977.217794444441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45977.217794444441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45977.217794444441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45977.217794444441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45977.217794444441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45977.217794444441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45977.217794444441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45977.217794444441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45977.217794444441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45977.217794444441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45977.217794444441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45977.217794444441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45977.217794444441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45977.217794444441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45977.217794444441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45977.217794444441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45977.217794444441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45977.217794444441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45977.217794444441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45977.217794444441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45977.217794444441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45977.217794444441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45977.217794444441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45977.217794444441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45977.217794444441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45977.217794444441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45977.217794444441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45977.217794444441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45977.217794444441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45977.217794444441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45977.217794444441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45977.217794444441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45977.217794444441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45977.217794444441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45977.217794444441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45977.217794444441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45977.217794444441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45977.217794444441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45977.217794444441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45977.217794444441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45977.217794444441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45977.217794444441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45977.217794444441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45977.217794444441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45977.217794444441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45977.217794444441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45977.217794444441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45977.217794444441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45977.217794444441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45977.217794444441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45977.217794444441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45977.217794444441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45977.217794444441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45977.217794444441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45977.217794444441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45977.217794444441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45977.217794444441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45977.217794444441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45977.217794444441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45977.217794444441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45977.217794444441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45977.217794444441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45977.217794444441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45977.217794444441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45977.217794444441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45977.217794444441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45977.217794444441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45977.217794444441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45977.217794444441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45977.217794444441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45977.217794444441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45977.217794444441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45977.217794444441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45977.217794444441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45977.217794444441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45977.217794444441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45977.217794444441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45977.217794444441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45977.217794444441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45977.217794444441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45977.217794444441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45977.217794444441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45977.217794444441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45977.217794444441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45977.217794444441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45977.217794444441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45977.217794444441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45977.217794444441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45977.217794444441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45977.217794444441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45977.217794444441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45977.217794444441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45977.217794444441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45977.217794444441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45977.217794444441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45977.217794444441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45977.217794444441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45977.217794444441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45977.217794444441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45977.217794444441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45977.217794444441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45977.217794444441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45977.217794444441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45977.217794444441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45977.217794444441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45977.217794444441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45977.217794444441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45977.217794444441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45977.217794444441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45977.217794444441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45977.217794444441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45977.217794444441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45977.217794444441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45977.217794444441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45977.217794444441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45977.217794444441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45977.217794444441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45977.217794444441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45977.217794444441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45977.217794444441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45977.217794444441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45977.217794444441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45977.217794444441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45977.217794444441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45977.217794444441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45977.217794444441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45977.217794444441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45977.217794444441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45977.217794444441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45977.217794444441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45977.217794444441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45977.217794444441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45977.217794444441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45977.217794444441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45977.217794444441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45977.217794444441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45977.217794444441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45977.217794444441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45977.217794444441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45977.217794444441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45977.217794444441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45977.217794444441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45977.217794444441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45977.217794444441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45977.217794444441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45977.217794444441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45977.217794444441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45977.217794444441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45977.217794444441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45977.217794444441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45977.217794444441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45977.217794444441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45977.217794444441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45977.217794444441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45977.217794444441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45977.217794444441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45977.217794444441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45977.217794444441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45977.217794444441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45977.217794444441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45977.217794444441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45977.217794444441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45977.217794444441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45977.217794444441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45977.217794444441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45977.217794444441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45977.217794444441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45977.217794444441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45977.217794444441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45977.217794444441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45977.217794444441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45977.217794444441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45977.217794444441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45977.217794444441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45977.217794444441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45977.217794444441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45977.217794444441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45977.217794444441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45977.217794444441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45977.217794444441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45977.217794444441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45977.217794444441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45977.217794444441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45977.217794444441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45977.217794444441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45977.217794444441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45977.217794444441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45977.217794444441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45977.217794444441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45977.217794444441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45977.217794444441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45977.217794444441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45977.217794444441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45977.217794444441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45977.217794444441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45977.217794444441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45977.217794444441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45977.217794444441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45977.217794444441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45977.217794444441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45977.217794444441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45977.217794444441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45977.217794444441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45977.217794444441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45977.217794444441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45977.217794444441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45977.217794444441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45977.217794444441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45977.217794444441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45977.217794444441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45977.217794444441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45977.217794444441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45977.217794444441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45977.217794444441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45977.217794444441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45977.217794444441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45977.217794444441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45977.217794444441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45977.217794444441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45977.217794444441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45977.217794444441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45977.217794444441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45977.217794444441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45977.217794444441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45977.217794444441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45977.217794444441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45977.217794444441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45977.217794444441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45977.217794444441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45977.217794444441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45977.217794444441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45977.217794444441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45977.217794444441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45977.217794444441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45977.217794444441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45977.217794444441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45977.217794444441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45977.217794444441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45977.217794444441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45977.217794444441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45977.217794444441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45977.217794444441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45977.217794444441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45977.217794444441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45977.217794444441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45977.217794444441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45977.217794444441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45977.217794444441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45977.217794444441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45977.217794444441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45977.217794444441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45977.217794444441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45977.217794444441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45977.217794444441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45977.217794444441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45977.217794444441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45977.217794444441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45977.217794444441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45977.217794444441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45977.217794444441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45977.217794444441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45977.217794444441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45977.217794444441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45977.217794444441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45977.217794444441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45977.217794444441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45977.217794444441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45977.217794444441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45977.217794444441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45977.217794444441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45977.217794444441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45977.217794444441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45977.217794444441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45977.217794444441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45977.217794444441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45977.217794444441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45977.217794444441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45977.217794444441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45977.217794444441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45977.217794444441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45977.217794444441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45977.217794444441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45977.217794444441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45977.217794444441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45977.217794444441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45977.217794444441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45977.217794444441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45977.217794444441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45977.217794444441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45977.217794444441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45977.217794444441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45977.217794444441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45977.217794444441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45977.217794444441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45977.217794444441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45977.217794444441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45977.217794444441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45977.217794444441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45977.217794444441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45977.217794444441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45977.217794444441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45977.217794444441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45977.217794444441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45977.217794444441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45977.217794444441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45977.217794444441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45977.217794444441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45977.217794444441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45977.217794444441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45977.217794444441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45977.217794444441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45977.217794444441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45977.217794444441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45977.217794444441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45977.217794444441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45977.217794444441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45977.217794444441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45977.217794444441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45977.217794444441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45977.217794444441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45977.217794444441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45977.217794444441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45977.217794444441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45977.217794444441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45977.217794444441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45977.217794444441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45977.217794444441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45977.217794444441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45977.217794444441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45977.217794444441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45977.217794444441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45977.217794444441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45977.217794444441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45977.217794444441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45977.217794444441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45977.217794444441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45977.217794444441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45977.217794444441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45977.217794444441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45977.217794444441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45977.217794444441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45977.217794444441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45977.217794444441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45977.217794444441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45977.217794444441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45977.217794444441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45977.217794444441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45977.217794444441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45977.217794444441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45977.217794444441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45977.217794444441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45977.217794444441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45977.217794444441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45977.217794444441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45977.217794444441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45977.217794444441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45977.217794444441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45977.217794444441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45977.217794444441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45977.217794444441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45977.217794444441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45977.217794444441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45977.217794444441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45977.217794444441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45977.217794444441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45977.217794444441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45977.217794444441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45977.217794444441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45977.217794444441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45977.217794444441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45977.217794444441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45977.217794444441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45977.217794444441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45977.217794444441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45977.217794444441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45977.217794444441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45977.217794444441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45977.217794444441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45977.217794444441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45977.217794444441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45977.217794444441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45977.217794444441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45977.217794444441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45977.217794444441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45977.217794444441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45977.217794444441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45977.217794444441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45977.217794444441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45977.217794444441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45977.217794444441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45977.217794444441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45977.217794444441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45977.217794444441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45977.217794444441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45977.217794444441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45977.217794444441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45977.217794444441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45977.217794444441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45977.217794444441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45977.217794444441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45977.217794444441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45977.217794444441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45977.217794444441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45977.217794444441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45977.217794444441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45977.217794444441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45977.217794444441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45977.217794444441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45977.217794444441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45977.217794444441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45977.217794444441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45977.217794444441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45977.217794444441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45977.217794444441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45977.217794444441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45977.217794444441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45977.217794444441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45977.217794444441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45977.217794444441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45977.217794444441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45977.217794444441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45977.217794444441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45977.217794444441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45977.217794444441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45977.217794444441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45977.217794444441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45977.217794444441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45977.217794444441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45977.217794444441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45977.217794444441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45977.217794444441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45977.217794444441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45977.217794444441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45977.217794444441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45977.217794444441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45977.217794444441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45977.217794444441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45977.217794444441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45977.217794444441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45977.217794444441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45977.217794444441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45977.217794444441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45977.217794444441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45977.217794444441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45977.217794444441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45977.217794444441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45977.217794444441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45977.217794444441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45977.217794444441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45977.217794444441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45977.217794444441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45977.217794444441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45977.217794444441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45977.217794444441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45977.217794444441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45977.217794444441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45977.217794444441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45977.217794444441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45977.217794444441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45977.217794444441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45977.217794444441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45977.217794444441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45977.217794444441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45977.217794444441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45977.217794444441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45977.217794444441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45977.217794444441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45977.217794444441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45977.217794444441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45977.217794444441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45977.217794444441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45977.217794444441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45977.217794444441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45977.217794444441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45977.217794444441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45977.217794444441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45977.217794444441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45977.217794444441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45977.217794444441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45977.217794444441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45977.217794444441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45977.217794444441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45977.217794444441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45977.217794444441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45977.217794444441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45977.217794444441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45977.217794444441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45977.217794444441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45977.217794444441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45977.217794444441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45977.217794444441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45977.217794444441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45977.217794444441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45977.217794444441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45977.217794444441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45977.217794444441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45977.217794444441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45977.217794444441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45977.217794444441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45977.217794444441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45977.217794444441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45977.217794444441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45977.217794444441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45977.217794444441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45977.217794444441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45977.217794444441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45977.217794444441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45977.217794444441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45977.217794444441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45977.217794444441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45977.217794444441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45977.217794444441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45977.217794444441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45977.217794444441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45977.217794444441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45977.217794444441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45977.217794444441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45977.217794444441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45977.217794444441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45977.217794444441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45977.217794444441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45977.217794444441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45977.217794444441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45977.217794444441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45977.217794444441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45977.217794444441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45977.217794444441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45977.217794444441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45977.217794444441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45977.217794444441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45977.217794444441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45977.217794444441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45977.217794444441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45977.217794444441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45977.217794444441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45977.217794444441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45977.217794444441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45977.217794444441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45977.217794444441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45977.217794444441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45977.217794444441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45977.217794444441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45977.217794444441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45977.217794444441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45977.217794444441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45977.217794444441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45977.217794444441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45977.217794444441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45977.217794444441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45977.217794444441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45977.217794444441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45977.217794444441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45977.217794444441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45977.217794444441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45977.217794444441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45977.217794444441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45977.217794444441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45977.217794444441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45977.217794444441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45977.217794444441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45977.217794444441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45977.217794444441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45977.217794444441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45977.217794444441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45977.217794444441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45977.217794444441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45977.217794444441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45977.217794444441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45977.217794444441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45977.217794444441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45977.217794444441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45977.217794444441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45977.217794444441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45977.217794444441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45977.217794444441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45977.217794444441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45977.217794444441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45977.217794444441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45977.217794444441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45977.217794444441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45977.217794444441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45977.217794444441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45977.217794444441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45977.217794444441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45977.217794444441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45977.217794444441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45977.217794444441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45977.217794444441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45977.217794444441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45977.217794444441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45977.217794444441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45977.217794444441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45977.217794444441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45977.217794444441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45977.217794444441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45977.217794444441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45977.217794444441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45977.217794444441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45977.217794444441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45977.217794444441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45977.217794444441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45977.217794444441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45977.217794444441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45977.217794444441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45977.217794444441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45977.217794444441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45977.217794444441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45977.217794444441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45977.217794444441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45977.217794444441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45977.217794444441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45977.217794444441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45977.217794444441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45977.217794444441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45977.217794444441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45977.217794444441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45977.217794444441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45977.217794444441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45977.217794444441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45977.217794444441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45977.217794444441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45977.217794444441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45977.217794444441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45977.217794444441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45977.217794444441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45977.217794444441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45977.217794444441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45977.217794444441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45977.217794444441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45977.217794444441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45977.217794444441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45977.217794444441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45977.217794444441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45977.217794444441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45977.217794444441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45977.217794444441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45977.217794444441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45977.217794444441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45977.217794444441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45977.217794444441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45977.217794444441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45977.217794444441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45977.217794444441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45977.217794444441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45977.217794444441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45977.217794444441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45977.217794444441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45977.217794444441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45977.217794444441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45977.217794444441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45977.217794444441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45977.217794444441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45977.217794444441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45977.217794444441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45977.217794444441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45977.217794444441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45977.217794444441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45977.217794444441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45977.217794444441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45977.217794444441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45977.217794444441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45977.217794444441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45977.217794444441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45977.217794444441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45977.217794444441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45977.217794444441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45977.217794444441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45977.217794444441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45977.217794444441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45977.217794444441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45977.217794444441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45977.217794444441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45977.217794444441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45977.217794444441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45977.217794444441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45977.217794444441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45977.217794444441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45977.217794444441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45977.217794444441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45977.217794444441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45977.217794444441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45977.217794444441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45977.217794444441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45977.217794444441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45977.217794444441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45977.217794444441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45977.217794444441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45977.217794444441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45977.217794444441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45977.217794444441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45977.217794444441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45977.217794444441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45977.217794444441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45977.217794444441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45977.217794444441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45977.217794444441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45977.217794444441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45977.217794444441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45977.217794444441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45977.217794444441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45977.217794444441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45977.217794444441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45977.217794444441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45977.217794444441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45977.217794444441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45977.217794444441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45977.217794444441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45977.217794444441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45977.217794444441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45977.217794444441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45977.217794444441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45977.217794444441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45977.217794444441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45977.217794444441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45977.217794444441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45977.217794444441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45977.217794444441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45977.217794444441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45977.217794444441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45977.217794444441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45977.217794444441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45977.217794444441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45977.217794444441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45977.217794444441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45977.217794444441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45977.217794444441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45977.217794444441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45977.217794444441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45977.217794444441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45977.217794444441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45977.217794444441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45977.217794444441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45977.217794444441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45977.217794444441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45977.217794444441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45977.217794444441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45977.217794444441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45977.217794444441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45977.217794444441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45977.217794444441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45977.217794444441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45977.217794444441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45977.217794444441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45977.217794444441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45977.217794444441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45977.217794444441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45977.217794444441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45977.217794444441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45977.217794444441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45977.217794444441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45977.217794444441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45977.217794444441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45977.217794444441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45977.217794444441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45977.217794444441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45977.217794444441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45977.217794444441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45977.217794444441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45977.217794444441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45977.217794444441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45977.217794444441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45977.217794444441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45977.217794444441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45977.217794444441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45977.217794444441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45977.217794444441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45977.217794444441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45977.217794444441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45977.217794444441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45977.217794444441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45977.217794444441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45977.217794444441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45977.217794444441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45977.217794444441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45977.217794444441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45977.217794444441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45977.217794444441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45977.217794444441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45977.217794444441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45977.217794444441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45977.217794444441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45977.217794444441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45977.217794444441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45977.217794444441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45977.217794444441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45977.217794444441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45977.217794444441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45977.217794444441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45977.217794444441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45977.217794444441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45977.217794444441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45977.217794444441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45977.217794444441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45977.217794444441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45977.217794444441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45977.217794444441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45977.217794444441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45977.217794444441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45977.217794444441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45977.217794444441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45977.217794444441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45977.217794444441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45977.217794444441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45977.217794444441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45977.217794444441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45977.217794444441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45977.217794444441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45977.217794444441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45977.217794444441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45977.217794444441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45977.217794444441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45977.217794444441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45977.217794444441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45977.217794444441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45977.217794444441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45977.217794444441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45977.217794444441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45977.217794444441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45977.217794444441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45977.217794444441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45977.217794444441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45977.217794444441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45977.217794444441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45977.217794444441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45977.217794444441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45977.217794444441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45977.217794444441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45977.217794444441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45977.217794444441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45977.217794444441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45977.217794444441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45977.217794444441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45977.217794444441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45977.217794444441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45977.217794444441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45977.217794444441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45977.217794444441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45977.217794444441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45977.217794444441</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273.7370768518449</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34317</v>
      </c>
      <c r="E3" s="95" t="s">
        <v>39021</v>
      </c>
      <c r="F3" s="96">
        <v>45976.589108796295</v>
      </c>
      <c r="G3" s="97">
        <f ca="1">IFERROR(NOW()-F3,"")</f>
        <v>0.62868564814561978</v>
      </c>
      <c r="H3" s="96">
        <v>45976.583136574074</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36293</v>
      </c>
      <c r="E4" s="95" t="s">
        <v>39021</v>
      </c>
      <c r="F4" s="96">
        <v>45976.786273148151</v>
      </c>
      <c r="G4" s="97">
        <f ca="1">IFERROR(NOW()-F4,"")</f>
        <v>0.4315212962901569</v>
      </c>
      <c r="H4" s="96">
        <v>45976.780682870369</v>
      </c>
      <c r="I4" s="135" t="str">
        <f>IFERROR(VLOOKUP(D4,DB!A:F,6,0),"")</f>
        <v>Generator-SG</v>
      </c>
      <c r="J4" s="135" t="str">
        <f>IFERROR(VLOOKUP(D4,DB!A:G,7,0),"")</f>
        <v>No BB Shifted</v>
      </c>
      <c r="K4" s="98" t="s">
        <v>39121</v>
      </c>
      <c r="L4" s="92" t="str">
        <f>IFERROR(VLOOKUP(D4,DB!A:I,9,0),"")</f>
        <v>Latis</v>
      </c>
    </row>
    <row r="5" spans="1:16" ht="15" customHeight="1">
      <c r="A5" s="135" t="s">
        <v>39122</v>
      </c>
      <c r="B5" s="135" t="str">
        <f>IFERROR(VLOOKUP(D5,DB!A:K,11,0),"")</f>
        <v>R4</v>
      </c>
      <c r="C5" s="94">
        <v>1</v>
      </c>
      <c r="D5" s="92" t="s">
        <v>36693</v>
      </c>
      <c r="E5" s="95" t="s">
        <v>39021</v>
      </c>
      <c r="F5" s="96">
        <v>45977.092916666668</v>
      </c>
      <c r="G5" s="97">
        <f ca="1">IFERROR(NOW()-F5,"")</f>
        <v>0.12487777777278097</v>
      </c>
      <c r="H5" s="96">
        <v>45977.092881944445</v>
      </c>
      <c r="I5" s="135" t="str">
        <f>IFERROR(VLOOKUP(D5,DB!A:F,6,0),"")</f>
        <v>Generator-SG</v>
      </c>
      <c r="J5" s="135" t="str">
        <f>IFERROR(VLOOKUP(D5,DB!A:G,7,0),"")</f>
        <v>Weak</v>
      </c>
      <c r="K5" s="98" t="s">
        <v>39123</v>
      </c>
      <c r="L5" s="92" t="str">
        <f>IFERROR(VLOOKUP(D5,DB!A:I,9,0),"")</f>
        <v>Latis</v>
      </c>
    </row>
    <row r="6" spans="1:16" ht="15" customHeight="1">
      <c r="A6" s="135"/>
      <c r="B6" s="135" t="str">
        <f>IFERROR(VLOOKUP(D6,DB!A:K,11,0),"")</f>
        <v/>
      </c>
      <c r="C6" s="94"/>
      <c r="D6" s="92"/>
      <c r="E6" s="95"/>
      <c r="F6" s="96"/>
      <c r="G6" s="97">
        <f ca="1">IFERROR(NOW()-F6,"")</f>
        <v>45977.217794444441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45977.217794444441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45977.217794444441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45977.217794444441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45977.217794444441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45977.217794444441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45977.217794444441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45977.217794444441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45977.217794444441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45977.217794444441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45977.217794444441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45977.217794444441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45977.217794444441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45977.217794444441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45977.217794444441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45977.217794444441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45977.217794444441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45977.217794444441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45977.217794444441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45977.217794444441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45977.217794444441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45977.217794444441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45977.217794444441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45977.217794444441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45977.217794444441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45977.217794444441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45977.217794444441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45977.217794444441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45977.217794444441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45977.217794444441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45977.217794444441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45977.217794444441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45977.217794444441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45977.217794444441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45977.217794444441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45977.217794444441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45977.217794444441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45977.217794444441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45977.217794444441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45977.217794444441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45977.217794444441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45977.217794444441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45977.217794444441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45977.217794444441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45977.217794444441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45977.217794444441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45977.217794444441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45977.217794444441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45977.217794444441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45977.217794444441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45977.217794444441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45977.217794444441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45977.217794444441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45977.217794444441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45977.217794444441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45977.217794444441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45977.217794444441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45977.217794444441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45977.217794444441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45977.217794444441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45977.217794444441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45977.217794444441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45977.217794444441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45977.217794444441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45977.217794444441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45977.217794444441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45977.217794444441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45977.217794444441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45977.217794444441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45977.217794444441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45977.217794444441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45977.217794444441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45977.217794444441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45977.217794444441</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45977.217794444441</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45977.217794444441</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45977.217794444441</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8"/>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85.385734259252786</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39024</v>
      </c>
      <c r="F3" s="38">
        <v>45926.188877314817</v>
      </c>
      <c r="G3" s="116">
        <f t="shared" ref="G3" ca="1" si="0">IFERROR(NOW()-F3,"")</f>
        <v>51.02891712962446</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39024</v>
      </c>
      <c r="F4" s="125">
        <v>45948.661111111112</v>
      </c>
      <c r="G4" s="126">
        <f t="shared" ref="G4" ca="1" si="1">IFERROR(NOW()-F4,"")</f>
        <v>28.556683333328692</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v>0.54726851851851854</v>
      </c>
      <c r="H5" s="125">
        <v>45968.827465277776</v>
      </c>
      <c r="I5" s="124" t="s">
        <v>22</v>
      </c>
      <c r="J5" s="124" t="s">
        <v>65</v>
      </c>
      <c r="K5" s="124" t="s">
        <v>39131</v>
      </c>
      <c r="L5" s="124" t="s">
        <v>8145</v>
      </c>
    </row>
    <row r="6" spans="1:13">
      <c r="A6" s="124" t="s">
        <v>39132</v>
      </c>
      <c r="B6" s="124" t="str">
        <f>IFERROR(VLOOKUP(D6,DB!A:K,11,0),"")</f>
        <v>R5</v>
      </c>
      <c r="C6" s="124"/>
      <c r="D6" s="124" t="s">
        <v>33027</v>
      </c>
      <c r="E6" s="124" t="s">
        <v>39021</v>
      </c>
      <c r="F6" s="158">
        <v>45977.009479166663</v>
      </c>
      <c r="G6" s="126">
        <f t="shared" ref="G6:G31" ca="1" si="2">IFERROR(NOW()-F6,"")</f>
        <v>0.20831527777772862</v>
      </c>
      <c r="H6" s="158">
        <v>45976.947858796295</v>
      </c>
      <c r="I6" s="124" t="str">
        <f>IFERROR(VLOOKUP(D6,DB!A:F,6,0),"")</f>
        <v>SCECO</v>
      </c>
      <c r="J6" s="124" t="str">
        <f>IFERROR(VLOOKUP(D6,DB!A:G,7,0),"")</f>
        <v>No BB Design</v>
      </c>
      <c r="K6" s="124" t="s">
        <v>39133</v>
      </c>
      <c r="L6" s="124" t="str">
        <f>IFERROR(VLOOKUP(D6,DB!A:I,9,0),"")</f>
        <v>Latis</v>
      </c>
    </row>
    <row r="7" spans="1:13">
      <c r="A7" s="124"/>
      <c r="B7" s="124" t="str">
        <f>IFERROR(VLOOKUP(D7,DB!A:K,11,0),"")</f>
        <v/>
      </c>
      <c r="C7" s="124"/>
      <c r="D7" s="124"/>
      <c r="E7" s="124"/>
      <c r="F7" s="124"/>
      <c r="G7" s="126">
        <f t="shared" ca="1" si="2"/>
        <v>45977.217794444441</v>
      </c>
      <c r="H7" s="124"/>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45977.217794444441</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45977.217794444441</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45977.217794444441</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45977.217794444441</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45977.217794444441</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45977.217794444441</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45977.217794444441</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45977.217794444441</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45977.217794444441</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45977.217794444441</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45977.217794444441</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45977.217794444441</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45977.217794444441</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45977.217794444441</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45977.217794444441</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45977.217794444441</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45977.217794444441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45977.217794444441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45977.217794444441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45977.217794444441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45977.217794444441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45977.217794444441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45977.217794444441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45977.217794444441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ref="G32:G95" ca="1" si="3">IFERROR(NOW()-F32,"")</f>
        <v>45977.217794444441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45977.217794444441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45977.217794444441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45977.217794444441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45977.217794444441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45977.217794444441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45977.217794444441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45977.217794444441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45977.217794444441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45977.217794444441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45977.217794444441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45977.217794444441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45977.217794444441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45977.217794444441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45977.217794444441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45977.217794444441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45977.217794444441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45977.217794444441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45977.217794444441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45977.217794444441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45977.217794444441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45977.217794444441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45977.217794444441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45977.217794444441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45977.217794444441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45977.217794444441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45977.217794444441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45977.217794444441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45977.217794444441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45977.217794444441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45977.217794444441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45977.217794444441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45977.217794444441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45977.217794444441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45977.217794444441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45977.217794444441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45977.217794444441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45977.217794444441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45977.217794444441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45977.217794444441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45977.217794444441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45977.217794444441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45977.217794444441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45977.217794444441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45977.217794444441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45977.217794444441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45977.217794444441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45977.217794444441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45977.217794444441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45977.217794444441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45977.217794444441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45977.217794444441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45977.217794444441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45977.217794444441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45977.217794444441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45977.217794444441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45977.217794444441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45977.217794444441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45977.217794444441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45977.217794444441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45977.217794444441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45977.217794444441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45977.217794444441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45977.217794444441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ref="G96:G159" ca="1" si="4">IFERROR(NOW()-F96,"")</f>
        <v>45977.217794444441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45977.217794444441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45977.217794444441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45977.217794444441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45977.217794444441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45977.217794444441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45977.217794444441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45977.217794444441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45977.217794444441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45977.217794444441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45977.217794444441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45977.217794444441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45977.217794444441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45977.217794444441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45977.217794444441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45977.217794444441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45977.217794444441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45977.217794444441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45977.217794444441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45977.217794444441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45977.217794444441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45977.217794444441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45977.217794444441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45977.217794444441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45977.217794444441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45977.217794444441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45977.217794444441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45977.217794444441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45977.217794444441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45977.217794444441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45977.217794444441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45977.217794444441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45977.217794444441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45977.217794444441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45977.217794444441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45977.217794444441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45977.217794444441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45977.217794444441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45977.217794444441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45977.217794444441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45977.217794444441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45977.217794444441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45977.217794444441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45977.217794444441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45977.217794444441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45977.217794444441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45977.217794444441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45977.217794444441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45977.217794444441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45977.217794444441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45977.217794444441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45977.217794444441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45977.217794444441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45977.217794444441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45977.217794444441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45977.217794444441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45977.217794444441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45977.217794444441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45977.217794444441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45977.217794444441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45977.217794444441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45977.217794444441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45977.217794444441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45977.217794444441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ref="G160:G223" ca="1" si="5">IFERROR(NOW()-F160,"")</f>
        <v>45977.217794444441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45977.217794444441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45977.217794444441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45977.217794444441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45977.217794444441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45977.217794444441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45977.217794444441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45977.217794444441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45977.217794444441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45977.217794444441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45977.217794444441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45977.217794444441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45977.217794444441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45977.217794444441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45977.217794444441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45977.217794444441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45977.217794444441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45977.217794444441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45977.217794444441</v>
      </c>
      <c r="H178" s="124"/>
      <c r="I178" s="124" t="str">
        <f>IFERROR(VLOOKUP(D178,DB!A:F,6,0),"")</f>
        <v/>
      </c>
      <c r="J178" s="124" t="str">
        <f>IFERROR(VLOOKUP(D178,DB!A:G,7,0),"")</f>
        <v/>
      </c>
      <c r="K178" s="124"/>
      <c r="L178" s="124" t="str">
        <f>IFERROR(VLOOKUP(D178,DB!A:I,9,0),"")</f>
        <v/>
      </c>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sheetData>
  <dataValidations count="2">
    <dataValidation allowBlank="1" showInputMessage="1" showErrorMessage="1" sqref="E1" xr:uid="{920C6338-E771-4DAE-8C89-92A9093EA4DE}"/>
    <dataValidation type="list" allowBlank="1" showInputMessage="1" showErrorMessage="1" sqref="E2:E1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9"/>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1" ca="1" si="0">IFERROR(NOW()-F2,"-")</f>
        <v>45977.217794444441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45977.217794444441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45977.217794444441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45977.217794444441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45977.217794444441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45977.217794444441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45977.217794444441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45977.217794444441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45977.217794444441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45977.217794444441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45977.217794444441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45977.217794444441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45977.217794444441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45977.217794444441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45977.217794444441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45977.217794444441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45977.217794444441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45977.217794444441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45977.217794444441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45977.217794444441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45977.217794444441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45977.217794444441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45977.217794444441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45977.217794444441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45977.217794444441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45977.217794444441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45977.217794444441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45977.217794444441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45977.217794444441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45977.217794444441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45977.217794444441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45977.217794444441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45977.217794444441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45977.217794444441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45977.217794444441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45977.217794444441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45977.217794444441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45977.217794444441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45977.217794444441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45977.217794444441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45977.217794444441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45977.217794444441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45977.217794444441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45977.217794444441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45977.217794444441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45977.217794444441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45977.217794444441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45977.217794444441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45977.217794444441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45977.217794444441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45977.217794444441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45977.217794444441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45977.217794444441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45977.217794444441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45977.217794444441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45977.217794444441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45977.217794444441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45977.217794444441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45977.217794444441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45977.217794444441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45977.217794444441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45977.217794444441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45977.217794444441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45977.217794444441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45977.217794444441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45977.217794444441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45977.217794444441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45977.217794444441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45977.217794444441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45977.217794444441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45977.217794444441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45977.217794444441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45977.217794444441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45977.217794444441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09" ca="1" si="2">IFERROR(NOW()-F76,"-")</f>
        <v>45977.217794444441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45977.217794444441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45977.217794444441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45977.217794444441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45977.217794444441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45977.217794444441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45977.217794444441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45977.217794444441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45977.217794444441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45977.217794444441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45977.217794444441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45977.217794444441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45977.217794444441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45977.217794444441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45977.217794444441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45977.217794444441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45977.217794444441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45977.217794444441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45977.217794444441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45977.217794444441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45977.217794444441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45977.217794444441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45977.217794444441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45977.217794444441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45977.217794444441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45977.217794444441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45977.217794444441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45977.217794444441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45977.217794444441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45977.217794444441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45977.217794444441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45977.217794444441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45977.217794444441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45977.217794444441</v>
      </c>
      <c r="H109" s="143"/>
      <c r="I109" s="141" t="str">
        <f>IFERROR(VLOOKUP(D109,DB!A:F,6,0),"")</f>
        <v/>
      </c>
      <c r="J109" s="141" t="str">
        <f>IFERROR(VLOOKUP(D109,DB!A:G,7,0),"")</f>
        <v/>
      </c>
      <c r="K109" s="144"/>
      <c r="L109" s="145" t="str">
        <f>IFERROR(VLOOKUP(D109,DB!A:I,9,0),"")</f>
        <v/>
      </c>
    </row>
  </sheetData>
  <dataValidations count="2">
    <dataValidation allowBlank="1" showInputMessage="1" showErrorMessage="1" sqref="E1" xr:uid="{9E1BC488-8814-4F8A-8DBE-742B3278AB71}"/>
    <dataValidation type="list" allowBlank="1" showInputMessage="1" showErrorMessage="1" sqref="E2:E1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2025-11-16T02:15:32Z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