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8" documentId="120_S{2AC9BD13-BADA-5192-A53E-5A8FF88502F6}" xr6:coauthVersionLast="47" xr6:coauthVersionMax="47" xr10:uidLastSave="{657C6210-55B7-4C6D-BD87-06014EE66829}"/>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J2" i="3"/>
  <c r="L2" i="6"/>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<sst xmlns="http://schemas.openxmlformats.org/spreadsheetml/2006/main" count="180296" uniqueCount="39132">
  <si>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</si>
  <si>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</si>
  <si>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</si>
  <si>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</si>
  <si>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</si>
  <si>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</si>
  <si>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</si>
  <si>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</si>
  <si>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</si>
  <si>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</si>
  <si>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</si>
  <si>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</si>
  <si>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</si>
  <si>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</si>
  <si>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</si>
  <si>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</si>
  <si>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</si>
  <si>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</si>
  <si>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</si>
  <si>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</si>
  <si>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</si>
  <si>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</si>
  <si>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</si>
  <si>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</si>
  <si>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</si>
  <si>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</si>
  <si>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</si>
  <si>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</si>
  <si>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</si>
  <si>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</si>
  <si>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</si>
  <si>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</si>
  <si>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</si>
  <si>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</si>
  <si>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</si>
  <si>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</si>
  <si>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</si>
  <si>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</si>
  <si>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</si>
  <si>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</si>
  <si>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</si>
  <si>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</si>
  <si>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</si>
  <si>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</si>
  <si>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</si>
  <si>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</si>
  <si>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</si>
  <si>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</si>
  <si>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</si>
  <si>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</si>
  <si>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</si>
  <si>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</si>
  <si>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</si>
  <si>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</si>
  <si>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</si>
  <si>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</si>
  <si>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</si>
  <si>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</si>
  <si>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</si>
  <si>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</si>
  <si>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</si>
  <si>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</si>
  <si>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</si>
  <si>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</si>
  <si>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</si>
  <si>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</si>
  <si>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</si>
  <si>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</si>
  <si>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</si>
  <si>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</si>
  <si>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</si>
  <si>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</si>
  <si>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</si>
  <si>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</si>
  <si>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</si>
  <si>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</si>
  <si>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</si>
  <si>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</si>
  <si>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</si>
  <si>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</si>
  <si>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</si>
  <si>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</si>
  <si>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</si>
  <si>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</si>
  <si>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</si>
  <si>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</si>
  <si>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</si>
  <si>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</si>
  <si>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</si>
  <si>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</si>
  <si>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</si>
  <si>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</si>
  <si>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</si>
  <si>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</si>
  <si>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</si>
  <si>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</si>
  <si>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</si>
  <si>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</si>
  <si>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</si>
  <si>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</si>
  <si>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</si>
  <si>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</si>
  <si>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</si>
  <si>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</si>
  <si>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</si>
  <si>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</si>
  <si>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</si>
  <si>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</si>
  <si>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</si>
  <si>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</si>
  <si>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</si>
  <si>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</si>
  <si>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</si>
  <si>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</si>
  <si>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</si>
  <si>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</si>
  <si>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</si>
  <si>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</si>
  <si>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</si>
  <si>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</si>
  <si>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</si>
  <si>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</si>
  <si>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</si>
  <si>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</si>
  <si>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</si>
  <si>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</si>
  <si>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</si>
  <si>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</si>
  <si>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</si>
  <si>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</si>
  <si>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</si>
  <si>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</si>
  <si>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</si>
  <si>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</si>
  <si>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</si>
  <si>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</si>
  <si>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</si>
  <si>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</si>
  <si>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</si>
  <si>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</si>
  <si>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</si>
  <si>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</si>
  <si>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</si>
  <si>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</si>
  <si>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</si>
  <si>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</si>
  <si>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</si>
  <si>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</si>
  <si>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</si>
  <si>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</si>
  <si>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</si>
  <si>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</si>
  <si>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</si>
  <si>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</si>
  <si>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</si>
  <si>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</si>
  <si>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</si>
  <si>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</si>
  <si>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</si>
  <si>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</si>
  <si>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</si>
  <si>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</si>
  <si>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</si>
  <si>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</si>
  <si>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</si>
  <si>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</si>
  <si>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</si>
  <si>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</si>
  <si>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</si>
  <si>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</si>
  <si>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</si>
  <si>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</si>
  <si>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</si>
  <si>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</si>
  <si>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</si>
  <si>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</si>
  <si>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</si>
  <si>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</si>
  <si>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</si>
  <si>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</si>
  <si>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</si>
  <si>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</si>
  <si>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</si>
  <si>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</si>
  <si>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</si>
  <si>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</si>
  <si>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</si>
  <si>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</si>
  <si>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</si>
  <si>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</si>
  <si>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</si>
  <si>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</si>
  <si>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</si>
  <si>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</si>
  <si>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</si>
  <si>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</si>
  <si>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</si>
  <si>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</si>
  <si>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</si>
  <si>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</si>
  <si>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</si>
  <si>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</si>
  <si>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</si>
  <si>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</si>
  <si>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</si>
  <si>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</si>
  <si>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</si>
  <si>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</si>
  <si>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</si>
  <si>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</si>
  <si>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</si>
  <si>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</si>
  <si>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</si>
  <si>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</si>
  <si>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</si>
  <si>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</si>
  <si>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</si>
  <si>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</si>
  <si>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</si>
  <si>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</si>
  <si>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</si>
  <si>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</si>
  <si>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</si>
  <si>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</si>
  <si>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</si>
  <si>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</si>
  <si>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</si>
  <si>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</si>
  <si>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</si>
  <si>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</si>
  <si>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</si>
  <si>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</si>
  <si>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</si>
  <si>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</si>
  <si>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</si>
  <si>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</si>
  <si>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</si>
  <si>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</si>
  <si>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</si>
  <si>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</si>
  <si>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</si>
  <si>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</si>
  <si>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</si>
  <si>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</si>
  <si>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</si>
  <si>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</si>
  <si>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</si>
  <si>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</si>
  <si>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</si>
  <si>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</si>
  <si>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</si>
  <si>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</si>
  <si>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</si>
  <si>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</si>
  <si>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</si>
  <si>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</si>
  <si>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</si>
  <si>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</si>
  <si>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</si>
  <si>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</si>
  <si>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</si>
  <si>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</si>
  <si>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</si>
  <si>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</si>
  <si>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</si>
  <si>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</si>
  <si>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</si>
  <si>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</si>
  <si>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</si>
  <si>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</si>
  <si>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</si>
  <si>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</si>
  <si>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</si>
  <si>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</si>
  <si>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</si>
  <si>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</si>
  <si>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</si>
  <si>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</si>
  <si>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</si>
  <si>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</si>
  <si>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</si>
  <si>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</si>
  <si>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</si>
  <si>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</si>
  <si>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</si>
  <si>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</si>
  <si>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</si>
  <si>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</si>
  <si>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</si>
  <si>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</si>
  <si>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</si>
  <si>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</si>
  <si>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</si>
  <si>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</si>
  <si>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</si>
  <si>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</si>
  <si>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</si>
  <si>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</si>
  <si>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</si>
  <si>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</si>
  <si>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</si>
  <si>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</si>
  <si>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</si>
  <si>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</si>
  <si>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</si>
  <si>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</si>
  <si>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</si>
  <si>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</si>
  <si>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</si>
  <si>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</si>
  <si>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</si>
  <si>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</si>
  <si>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</si>
  <si>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</si>
  <si>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</si>
  <si>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</si>
  <si>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</si>
  <si>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</si>
  <si>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</si>
  <si>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</si>
  <si>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</si>
  <si>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</si>
  <si>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</si>
  <si>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</si>
  <si>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</si>
  <si>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</si>
  <si>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</si>
  <si>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</si>
  <si>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</si>
  <si>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</si>
  <si>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</si>
  <si>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</si>
  <si>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</si>
  <si>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</si>
  <si>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</si>
  <si>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</si>
  <si>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</si>
  <si>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</si>
  <si>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</si>
  <si>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</si>
  <si>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</si>
  <si>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</si>
  <si>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</si>
  <si>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</si>
  <si>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</si>
  <si>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</si>
  <si>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</si>
  <si>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</si>
  <si>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</si>
  <si>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</si>
  <si>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</si>
  <si>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</si>
  <si>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</si>
  <si>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</si>
  <si>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</si>
  <si>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</si>
  <si>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</si>
  <si>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</si>
  <si>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</si>
  <si>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</si>
  <si>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</si>
  <si>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</si>
  <si>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</si>
  <si>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</si>
  <si>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</si>
  <si>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</si>
  <si>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</si>
  <si>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</si>
  <si>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</si>
  <si>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</si>
  <si>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</si>
  <si>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</si>
  <si>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</si>
  <si>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</si>
  <si>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</si>
  <si>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</si>
  <si>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</si>
  <si>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</si>
  <si>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</si>
  <si>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</si>
  <si>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</si>
  <si>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</si>
  <si>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</si>
  <si>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</si>
  <si>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</si>
  <si>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</si>
  <si>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</si>
  <si>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</si>
  <si>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</si>
  <si>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</si>
  <si>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</si>
  <si>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</si>
  <si>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</si>
  <si>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</si>
  <si>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</si>
  <si>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</si>
  <si>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</si>
  <si>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</si>
  <si>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</si>
  <si>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</si>
  <si>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</si>
  <si>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</si>
  <si>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</si>
  <si>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</si>
  <si>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</si>
  <si>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</si>
  <si>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</si>
  <si>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</si>
  <si>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</si>
  <si>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</si>
  <si>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</si>
  <si>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</si>
  <si>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</si>
  <si>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</si>
  <si>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</si>
  <si>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</si>
  <si>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</si>
  <si>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</si>
  <si>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</si>
  <si>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</si>
  <si>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</si>
  <si>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</si>
  <si>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</si>
  <si>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</si>
  <si>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</si>
  <si>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</si>
  <si>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</si>
  <si>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</si>
  <si>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</si>
  <si>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</si>
  <si>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</si>
  <si>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</si>
  <si>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</si>
  <si>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</si>
  <si>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</si>
  <si>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</si>
  <si>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</si>
  <si>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</si>
  <si>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</si>
  <si>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</si>
  <si>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</si>
  <si>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</si>
  <si>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</si>
  <si>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</si>
  <si>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</si>
  <si>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</si>
  <si>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</si>
  <si>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</si>
  <si>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</si>
  <si>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</si>
  <si>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</si>
  <si>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</si>
  <si>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</si>
  <si>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</si>
  <si>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</si>
  <si>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</si>
  <si>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</si>
  <si>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</si>
  <si>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</si>
  <si>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</si>
  <si>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</si>
  <si>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</si>
  <si>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</si>
  <si>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</si>
  <si>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</si>
  <si>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</si>
  <si>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</si>
  <si>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</si>
  <si>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</si>
  <si>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</si>
  <si>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</si>
  <si>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</si>
  <si>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</si>
  <si>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</si>
  <si>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</si>
  <si>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</si>
  <si>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</si>
  <si>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</si>
  <si>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</si>
  <si>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</si>
  <si>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</si>
  <si>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</si>
  <si>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</si>
  <si>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</si>
  <si>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</si>
  <si>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</si>
  <si>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</si>
  <si>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</si>
  <si>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</si>
  <si>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</si>
  <si>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</si>
  <si>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</si>
  <si>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</si>
  <si>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</si>
  <si>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</si>
  <si>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</si>
  <si>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</si>
  <si>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</si>
  <si>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</si>
  <si>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</si>
  <si>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</si>
  <si>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</si>
  <si>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</si>
  <si>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</si>
  <si>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</si>
  <si>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</si>
  <si>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</si>
  <si>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</si>
  <si>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</si>
  <si>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</si>
  <si>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</si>
  <si>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</si>
  <si>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</si>
  <si>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</si>
  <si>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</si>
  <si>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</si>
  <si>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</si>
  <si>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</si>
  <si>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</si>
  <si>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</si>
  <si>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</si>
  <si>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</si>
  <si>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</si>
  <si>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</si>
  <si>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</si>
  <si>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</si>
  <si>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</si>
  <si>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</si>
  <si>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</si>
  <si>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</si>
  <si>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</si>
  <si>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</si>
  <si>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</si>
  <si>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</si>
  <si>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</si>
  <si>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</si>
  <si>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</si>
  <si>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</si>
  <si>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</si>
  <si>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</si>
  <si>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</si>
  <si>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</si>
  <si>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</si>
  <si>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</si>
  <si>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</si>
  <si>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</si>
  <si>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</si>
  <si>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</si>
  <si>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</si>
  <si>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</si>
  <si>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</si>
  <si>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</si>
  <si>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</si>
  <si>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</si>
  <si>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</si>
  <si>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</si>
  <si>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</si>
  <si>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</si>
  <si>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</si>
  <si>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</si>
  <si>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</si>
  <si>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</si>
  <si>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</si>
  <si>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</si>
  <si>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</si>
  <si>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</si>
  <si>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</si>
  <si>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</si>
  <si>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</si>
  <si>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</si>
  <si>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</si>
  <si>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</si>
  <si>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</si>
  <si>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</si>
  <si>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</si>
  <si>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</si>
  <si>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</si>
  <si>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</si>
  <si>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</si>
  <si>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</si>
  <si>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</si>
  <si>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</si>
  <si>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</si>
  <si>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</si>
  <si>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</si>
  <si>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</si>
  <si>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</si>
  <si>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</si>
  <si>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</si>
  <si>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</si>
  <si>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</si>
  <si>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</si>
  <si>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</si>
  <si>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</si>
  <si>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</si>
  <si>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</si>
  <si>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</si>
  <si>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</si>
  <si>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</si>
  <si>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</si>
  <si>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</si>
  <si>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</si>
  <si>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</si>
  <si>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</si>
  <si>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</si>
  <si>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</si>
  <si>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</si>
  <si>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</si>
  <si>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</si>
  <si>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</si>
  <si>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</si>
  <si>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</si>
  <si>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</si>
  <si>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</si>
  <si>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</si>
  <si>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</si>
  <si>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</si>
  <si>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</si>
  <si>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</si>
  <si>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</si>
  <si>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</si>
  <si>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</si>
  <si>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</si>
  <si>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</si>
  <si>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</si>
  <si>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</si>
  <si>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</si>
  <si>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</si>
  <si>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</si>
  <si>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</si>
  <si>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</si>
  <si>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</si>
  <si>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</si>
  <si>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</si>
  <si>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</si>
  <si>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</si>
  <si>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</si>
  <si>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</si>
  <si>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</si>
  <si>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</si>
  <si>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</si>
  <si>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</si>
  <si>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</si>
  <si>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</si>
  <si>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</si>
  <si>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</si>
  <si>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</si>
  <si>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</si>
  <si>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</si>
  <si>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</si>
  <si>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</si>
  <si>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</si>
  <si>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</si>
  <si>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</si>
  <si>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</si>
  <si>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</si>
  <si>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</si>
  <si>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</si>
  <si>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</si>
  <si>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</si>
  <si>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</si>
  <si>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</si>
  <si>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</si>
  <si>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</si>
  <si>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</si>
  <si>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</si>
  <si>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</si>
  <si>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</si>
  <si>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</si>
  <si>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</si>
  <si>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</si>
  <si>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</si>
  <si>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</si>
  <si>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</si>
  <si>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</si>
  <si>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</si>
  <si>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</si>
  <si>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</si>
  <si>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</si>
  <si>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</si>
  <si>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</si>
  <si>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</si>
  <si>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</si>
  <si>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</si>
  <si>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</si>
  <si>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</si>
  <si>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</si>
  <si>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</si>
  <si>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</si>
  <si>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</si>
  <si>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</si>
  <si>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</si>
  <si>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</si>
  <si>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</si>
  <si>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</si>
  <si>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</si>
  <si>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</si>
  <si>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</si>
  <si>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</si>
  <si>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</si>
  <si>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</si>
  <si>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</si>
  <si>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</si>
  <si>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</si>
  <si>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</si>
  <si>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</si>
  <si>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</si>
  <si>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</si>
  <si>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</si>
  <si>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</si>
  <si>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</si>
  <si>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</si>
  <si>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</si>
  <si>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</si>
  <si>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</si>
  <si>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</si>
  <si>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</si>
  <si>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</si>
  <si>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</si>
  <si>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</si>
  <si>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</si>
  <si>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</si>
  <si>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</si>
  <si>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</si>
  <si>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</si>
  <si>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</si>
  <si>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</si>
  <si>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</si>
  <si>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</si>
  <si>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</si>
  <si>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</si>
  <si>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</si>
  <si>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</si>
  <si>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</si>
  <si>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</si>
  <si>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</si>
  <si>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</si>
  <si>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</si>
  <si>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</si>
  <si>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</si>
  <si>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</si>
  <si>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</si>
  <si>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</si>
  <si>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</si>
  <si>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</si>
  <si>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</si>
  <si>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</si>
  <si>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</si>
  <si>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</si>
  <si>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</si>
  <si>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</si>
  <si>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</si>
  <si>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</si>
  <si>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</si>
  <si>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</si>
  <si>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</si>
  <si>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</si>
  <si>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</si>
  <si>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</si>
  <si>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</si>
  <si>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</si>
  <si>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</si>
  <si>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</si>
  <si>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</si>
  <si>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</si>
  <si>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</si>
  <si>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</si>
  <si>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</si>
  <si>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</si>
  <si>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</si>
  <si>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</si>
  <si>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</si>
  <si>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</si>
  <si>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</si>
  <si>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</si>
  <si>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</si>
  <si>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</si>
  <si>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</si>
  <si>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</si>
  <si>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</si>
  <si>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</si>
  <si>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</si>
  <si>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</si>
  <si>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</si>
  <si>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</si>
  <si>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</si>
  <si>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</si>
  <si>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</si>
  <si>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</si>
  <si>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</si>
  <si>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</si>
  <si>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</si>
  <si>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</si>
  <si>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</si>
  <si>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</si>
  <si>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</si>
  <si>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</si>
  <si>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</si>
  <si>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</si>
  <si>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</si>
  <si>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</si>
  <si>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</si>
  <si>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</si>
  <si>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</si>
  <si>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</si>
  <si>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</si>
  <si>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</si>
  <si>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</si>
  <si>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</si>
  <si>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</si>
  <si>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</si>
  <si>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</si>
  <si>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</si>
  <si>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</si>
  <si>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</si>
  <si>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</si>
  <si>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</si>
  <si>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</si>
  <si>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</si>
  <si>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</si>
  <si>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</si>
  <si>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</si>
  <si>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</si>
  <si>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</si>
  <si>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</si>
  <si>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</si>
  <si>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</si>
  <si>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</si>
  <si>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</si>
  <si>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</si>
  <si>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</si>
  <si>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</si>
  <si>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</si>
  <si>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</si>
  <si>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</si>
  <si>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</si>
  <si>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</si>
  <si>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</si>
  <si>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</si>
  <si>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</si>
  <si>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</si>
  <si>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</si>
  <si>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</si>
  <si>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</si>
  <si>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</si>
  <si>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</si>
  <si>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</si>
  <si>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</si>
  <si>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</si>
  <si>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</si>
  <si>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</si>
  <si>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</si>
  <si>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</si>
  <si>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</si>
  <si>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</si>
  <si>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</si>
  <si>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</si>
  <si>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</si>
  <si>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</si>
  <si>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</si>
  <si>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</si>
  <si>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</si>
  <si>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</si>
  <si>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</si>
  <si>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</si>
  <si>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</si>
  <si>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</si>
  <si>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</si>
  <si>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</si>
  <si>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</si>
  <si>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</si>
  <si>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</si>
  <si>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</si>
  <si>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</si>
  <si>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</si>
  <si>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</si>
  <si>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</si>
  <si>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</si>
  <si>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</si>
  <si>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</si>
  <si>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</si>
  <si>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</si>
  <si>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</si>
  <si>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</si>
  <si>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</si>
  <si>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</si>
  <si>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</si>
  <si>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</si>
  <si>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</si>
  <si>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</si>
  <si>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</si>
  <si>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</si>
  <si>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</si>
  <si>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</si>
  <si>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</si>
  <si>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</si>
  <si>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</si>
  <si>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</si>
  <si>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</si>
  <si>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</si>
  <si>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</si>
  <si>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</si>
  <si>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</si>
  <si>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</si>
  <si>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</si>
  <si>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</si>
  <si>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</si>
  <si>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</si>
  <si>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</si>
  <si>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</si>
  <si>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</si>
  <si>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</si>
  <si>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</si>
  <si>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</si>
  <si>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</si>
  <si>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</si>
  <si>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</si>
  <si>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</si>
  <si>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</si>
  <si>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</si>
  <si>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</si>
  <si>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</si>
  <si>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</si>
  <si>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</si>
  <si>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</si>
  <si>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</si>
  <si>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</si>
  <si>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</si>
  <si>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</si>
  <si>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</si>
  <si>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</si>
  <si>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</si>
  <si>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</si>
  <si>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</si>
  <si>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</si>
  <si>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</si>
  <si>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</si>
  <si>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</si>
  <si>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</si>
  <si>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</si>
  <si>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</si>
  <si>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</si>
  <si>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</si>
  <si>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</si>
  <si>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</si>
  <si>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</si>
  <si>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</si>
  <si>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</si>
  <si>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</si>
  <si>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</si>
  <si>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</si>
  <si>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</si>
  <si>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</si>
  <si>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</si>
  <si>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</si>
  <si>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</si>
  <si>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</si>
  <si>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</si>
  <si>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</si>
  <si>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</si>
  <si>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</si>
  <si>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</si>
  <si>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</si>
  <si>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</si>
  <si>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</si>
  <si>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</si>
  <si>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</si>
  <si>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</si>
  <si>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</si>
  <si>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</si>
  <si>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</si>
  <si>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</si>
  <si>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</si>
  <si>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</si>
  <si>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</si>
  <si>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</si>
  <si>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</si>
  <si>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</si>
  <si>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</si>
  <si>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</si>
  <si>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</si>
  <si>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</si>
  <si>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</si>
  <si>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</si>
  <si>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</si>
  <si>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</si>
  <si>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</si>
  <si>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</si>
  <si>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</si>
  <si>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</si>
  <si>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</si>
  <si>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</si>
  <si>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</si>
  <si>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</si>
  <si>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</si>
  <si>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</si>
  <si>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</si>
  <si>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</si>
  <si>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</si>
  <si>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</si>
  <si>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</si>
  <si>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</si>
  <si>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</si>
  <si>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</si>
  <si>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</si>
  <si>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</si>
  <si>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</si>
  <si>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</si>
  <si>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</si>
  <si>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</si>
  <si>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</si>
  <si>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</si>
  <si>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</si>
  <si>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</si>
  <si>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</si>
  <si>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</si>
  <si>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</si>
  <si>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</si>
  <si>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</si>
  <si>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</si>
  <si>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</si>
  <si>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</si>
  <si>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</si>
  <si>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</si>
  <si>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</si>
  <si>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</si>
  <si>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</si>
  <si>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</si>
  <si>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</si>
  <si>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</si>
  <si>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</si>
  <si>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</si>
  <si>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</si>
  <si>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</si>
  <si>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</si>
  <si>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</si>
  <si>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</si>
  <si>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</si>
  <si>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</si>
  <si>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</si>
  <si>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</si>
  <si>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</si>
  <si>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</si>
  <si>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</si>
  <si>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</si>
  <si>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</si>
  <si>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</si>
  <si>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</si>
  <si>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</si>
  <si>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</si>
  <si>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</si>
  <si>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</si>
  <si>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</si>
  <si>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</si>
  <si>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</si>
  <si>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</si>
  <si>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</si>
  <si>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</si>
  <si>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</si>
  <si>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</si>
  <si>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</si>
  <si>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</si>
  <si>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</si>
  <si>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</si>
  <si>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</si>
  <si>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</si>
  <si>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</si>
  <si>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</si>
  <si>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</si>
  <si>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</si>
  <si>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</si>
  <si>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</si>
  <si>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</si>
  <si>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</si>
  <si>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</si>
  <si>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</si>
  <si>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</si>
  <si>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</si>
  <si>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</si>
  <si>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</si>
  <si>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</si>
  <si>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</si>
  <si>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</si>
  <si>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</si>
  <si>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</si>
  <si>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</si>
  <si>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</si>
  <si>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</si>
  <si>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</si>
  <si>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</si>
  <si>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</si>
  <si>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</si>
  <si>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</si>
  <si>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</si>
  <si>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</si>
  <si>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</si>
  <si>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</si>
  <si>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</si>
  <si>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</si>
  <si>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</si>
  <si>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</si>
  <si>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</si>
  <si>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</si>
  <si>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</si>
  <si>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</si>
  <si>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</si>
  <si>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</si>
  <si>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</si>
  <si>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</si>
  <si>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</si>
  <si>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</si>
  <si>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</si>
  <si>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</si>
  <si>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</si>
  <si>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</si>
  <si>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</si>
  <si>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</si>
  <si>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</si>
  <si>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</si>
  <si>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</si>
  <si>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</si>
  <si>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</si>
  <si>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</si>
  <si>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</si>
  <si>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</si>
  <si>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</si>
  <si>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</si>
  <si>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</si>
  <si>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</si>
  <si>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</si>
  <si>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</si>
  <si>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</si>
  <si>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</si>
  <si>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</si>
  <si>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</si>
  <si>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</si>
  <si>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</si>
  <si>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</si>
  <si>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</si>
  <si>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</si>
  <si>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</si>
  <si>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</si>
  <si>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</si>
  <si>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</si>
  <si>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</si>
  <si>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</si>
  <si>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</si>
  <si>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</si>
  <si>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</si>
  <si>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</si>
  <si>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</si>
  <si>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</si>
  <si>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</si>
  <si>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</si>
  <si>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</si>
  <si>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</si>
  <si>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</si>
  <si>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</si>
  <si>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</si>
  <si>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</si>
  <si>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</si>
  <si>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</si>
  <si>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</si>
  <si>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</si>
  <si>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</si>
  <si>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</si>
  <si>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</si>
  <si>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</si>
  <si>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</si>
  <si>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</si>
  <si>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</si>
  <si>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</si>
  <si>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</si>
  <si>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</si>
  <si>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</si>
  <si>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</si>
  <si>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</si>
  <si>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</si>
  <si>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</si>
  <si>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</si>
  <si>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</si>
  <si>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</si>
  <si>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</si>
  <si>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</si>
  <si>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</si>
  <si>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</si>
  <si>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</si>
  <si>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</si>
  <si>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</si>
  <si>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</si>
  <si>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</si>
  <si>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</si>
  <si>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</si>
  <si>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</si>
  <si>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</si>
  <si>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</si>
  <si>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</si>
  <si>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</si>
  <si>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</si>
  <si>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</si>
  <si>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</si>
  <si>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</si>
  <si>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</si>
  <si>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</si>
  <si>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</si>
  <si>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</si>
  <si>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</si>
  <si>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</si>
  <si>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</si>
  <si>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</si>
  <si>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</si>
  <si>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</si>
  <si>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</si>
  <si>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</si>
  <si>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</si>
  <si>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</si>
  <si>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</si>
  <si>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</si>
  <si>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</si>
  <si>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</si>
  <si>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</si>
  <si>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</si>
  <si>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</si>
  <si>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</si>
  <si>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</si>
  <si>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</si>
  <si>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</si>
  <si>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</si>
  <si>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</si>
  <si>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</si>
  <si>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</si>
  <si>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</si>
  <si>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</si>
  <si>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</si>
  <si>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</si>
  <si>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</si>
  <si>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</si>
  <si>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</si>
  <si>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</si>
  <si>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</si>
  <si>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</si>
  <si>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</si>
  <si>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</si>
  <si>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</si>
  <si>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</si>
  <si>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</si>
  <si>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</si>
  <si>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</si>
  <si>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</si>
  <si>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</si>
  <si>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</si>
  <si>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</si>
  <si>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</si>
  <si>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</si>
  <si>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</si>
  <si>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</si>
  <si>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</si>
  <si>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</si>
  <si>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</si>
  <si>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</si>
  <si>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</si>
  <si>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</si>
  <si>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</si>
  <si>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</si>
  <si>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</si>
  <si>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</si>
  <si>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</si>
  <si>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</si>
  <si>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</si>
  <si>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</si>
  <si>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</si>
  <si>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</si>
  <si>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</si>
  <si>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</si>
  <si>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</si>
  <si>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</si>
  <si>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</si>
  <si>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</si>
  <si>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</si>
  <si>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</si>
  <si>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</si>
  <si>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</si>
  <si>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</si>
  <si>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</si>
  <si>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</si>
  <si>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</si>
  <si>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</si>
  <si>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</si>
  <si>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</si>
  <si>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</si>
  <si>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</si>
  <si>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</si>
  <si>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</si>
  <si>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</si>
  <si>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</si>
  <si>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</si>
  <si>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</si>
  <si>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</si>
  <si>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</si>
  <si>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</si>
  <si>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</si>
  <si>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</si>
  <si>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</si>
  <si>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</si>
  <si>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</si>
  <si>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</si>
  <si>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</si>
  <si>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</si>
  <si>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</si>
  <si>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</si>
  <si>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</si>
  <si>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</si>
  <si>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</si>
  <si>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</si>
  <si>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</si>
  <si>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</si>
  <si>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</si>
  <si>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</si>
  <si>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</si>
  <si>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</si>
  <si>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</si>
  <si>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</si>
  <si>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</si>
  <si>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</si>
  <si>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</si>
  <si>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</si>
  <si>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</si>
  <si>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</si>
  <si>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</si>
  <si>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</si>
  <si>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</si>
  <si>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</si>
  <si>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</si>
  <si>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</si>
  <si>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</si>
  <si>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</si>
  <si>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</si>
  <si>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</si>
  <si>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</si>
  <si>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</si>
  <si>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</si>
  <si>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</si>
  <si>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</si>
  <si>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</si>
  <si>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</si>
  <si>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</si>
  <si>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</si>
  <si>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</si>
  <si>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</si>
  <si>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</si>
  <si>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</si>
  <si>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</si>
  <si>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</si>
  <si>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</si>
  <si>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</si>
  <si>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</si>
  <si>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</si>
  <si>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</si>
  <si>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</si>
  <si>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</si>
  <si>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</si>
  <si>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</si>
  <si>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</si>
  <si>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</si>
  <si>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</si>
  <si>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</si>
  <si>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</si>
  <si>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</si>
  <si>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</si>
  <si>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</si>
  <si>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</si>
  <si>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</si>
  <si>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</si>
  <si>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</si>
  <si>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</si>
  <si>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</si>
  <si>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</si>
  <si>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</si>
  <si>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</si>
  <si>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</si>
  <si>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</si>
  <si>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</si>
  <si>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</si>
  <si>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</si>
  <si>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</si>
  <si>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</si>
  <si>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</si>
  <si>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</si>
  <si>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</si>
  <si>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</si>
  <si>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</si>
  <si>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</si>
  <si>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</si>
  <si>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</si>
  <si>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</si>
  <si>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</si>
  <si>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</si>
  <si>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</si>
  <si>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</si>
  <si>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</si>
  <si>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</si>
  <si>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</si>
  <si>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</si>
  <si>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</si>
  <si>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</si>
  <si>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</si>
  <si>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</si>
  <si>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</si>
  <si>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</si>
  <si>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</si>
  <si>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</si>
  <si>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</si>
  <si>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</si>
  <si>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</si>
  <si>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</si>
  <si>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</si>
  <si>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</si>
  <si>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</si>
  <si>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</si>
  <si>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</si>
  <si>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</si>
  <si>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</si>
  <si>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</si>
  <si>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</si>
  <si>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</si>
  <si>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</si>
  <si>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</si>
  <si>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</si>
  <si>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</si>
  <si>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</si>
  <si>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</si>
  <si>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</si>
  <si>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</si>
  <si>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</si>
  <si>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</si>
  <si>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</si>
  <si>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</si>
  <si>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</si>
  <si>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</si>
  <si>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</si>
  <si>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</si>
  <si>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</si>
  <si>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</si>
  <si>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</si>
  <si>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</si>
  <si>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</si>
  <si>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</si>
  <si>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</si>
  <si>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</si>
  <si>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</si>
  <si>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</si>
  <si>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</si>
  <si>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</si>
  <si>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</si>
  <si>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</si>
  <si>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</si>
  <si>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</si>
  <si>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</si>
  <si>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</si>
  <si>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</si>
  <si>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</si>
  <si>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</si>
  <si>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</si>
  <si>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</si>
  <si>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</si>
  <si>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</si>
  <si>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</si>
  <si>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</si>
  <si>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</si>
  <si>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</si>
  <si>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</si>
  <si>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</si>
  <si>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</si>
  <si>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</si>
  <si>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</si>
  <si>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</si>
  <si>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</si>
  <si>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</si>
  <si>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</si>
  <si>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</si>
  <si>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</si>
  <si>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</si>
  <si>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</si>
  <si>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</si>
  <si>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</si>
  <si>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</si>
  <si>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</si>
  <si>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</si>
  <si>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</si>
  <si>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</si>
  <si>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</si>
  <si>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</si>
  <si>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</si>
  <si>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</si>
  <si>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</si>
  <si>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</si>
  <si>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</si>
  <si>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</si>
  <si>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</si>
  <si>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</si>
  <si>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</si>
  <si>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</si>
  <si>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</si>
  <si>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</si>
  <si>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</si>
  <si>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</si>
  <si>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</si>
  <si>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</si>
  <si>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</si>
  <si>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</si>
  <si>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</si>
  <si>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</si>
  <si>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</si>
  <si>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</si>
  <si>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</si>
  <si>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</si>
  <si>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</si>
  <si>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</si>
  <si>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</si>
  <si>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</si>
  <si>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</si>
  <si>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</si>
  <si>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</si>
  <si>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</si>
  <si>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</si>
  <si>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</si>
  <si>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</si>
  <si>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</si>
  <si>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</si>
  <si>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</si>
  <si>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</si>
  <si>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</si>
  <si>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</si>
  <si>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</si>
  <si>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</si>
  <si>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</si>
  <si>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</si>
  <si>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</si>
  <si>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</si>
  <si>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</si>
  <si>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</si>
  <si>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</si>
  <si>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</si>
  <si>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</si>
  <si>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</si>
  <si>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</si>
  <si>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</si>
  <si>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</si>
  <si>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</si>
  <si>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</si>
  <si>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</si>
  <si>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</si>
  <si>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</si>
  <si>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</si>
  <si>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</si>
  <si>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</si>
  <si>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</si>
  <si>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</si>
  <si>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</si>
  <si>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</si>
  <si>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</si>
  <si>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</si>
  <si>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</si>
  <si>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</si>
  <si>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</si>
  <si>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</si>
  <si>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</si>
  <si>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</si>
  <si>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</si>
  <si>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</si>
  <si>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</si>
  <si>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</si>
  <si>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</si>
  <si>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</si>
  <si>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</si>
  <si>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</si>
  <si>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</si>
  <si>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</si>
  <si>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</si>
  <si>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</si>
  <si>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</si>
  <si>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</si>
  <si>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</si>
  <si>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</si>
  <si>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</si>
  <si>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</si>
  <si>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</si>
  <si>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</si>
  <si>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</si>
  <si>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</si>
  <si>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</si>
  <si>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</si>
  <si>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</si>
  <si>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</si>
  <si>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</si>
  <si>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</si>
  <si>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</si>
  <si>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</si>
  <si>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</si>
  <si>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</si>
  <si>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</si>
  <si>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</si>
  <si>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</si>
  <si>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</si>
  <si>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</si>
  <si>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</si>
  <si>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</si>
  <si>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</si>
  <si>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</si>
  <si>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</si>
  <si>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</si>
  <si>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</si>
  <si>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</si>
  <si>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</si>
  <si>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</si>
  <si>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</si>
  <si>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</si>
  <si>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</si>
  <si>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</si>
  <si>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</si>
  <si>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</si>
  <si>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</si>
  <si>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</si>
  <si>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</si>
  <si>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</si>
  <si>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</si>
  <si>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</si>
  <si>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</si>
  <si>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</si>
  <si>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</si>
  <si>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</si>
  <si>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</si>
  <si>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</si>
  <si>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</si>
  <si>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</si>
  <si>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</si>
  <si>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</si>
  <si>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</si>
  <si>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</si>
  <si>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</si>
  <si>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</si>
  <si>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</si>
  <si>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</si>
  <si>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</si>
  <si>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</si>
  <si>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</si>
  <si>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</si>
  <si>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</si>
  <si>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</si>
  <si>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</si>
  <si>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</si>
  <si>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</si>
  <si>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</si>
  <si>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</si>
  <si>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</si>
  <si>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</si>
  <si>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</si>
  <si>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</si>
  <si>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</si>
  <si>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</si>
  <si>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</si>
  <si>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</si>
  <si>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</si>
  <si>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</si>
  <si>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</si>
  <si>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</si>
  <si>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</si>
  <si>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</si>
  <si>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</si>
  <si>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</si>
  <si>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</si>
  <si>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</si>
  <si>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</si>
  <si>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</si>
  <si>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</si>
  <si>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</si>
  <si>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</si>
  <si>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</si>
  <si>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</si>
  <si>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</si>
  <si>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</si>
  <si>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</si>
  <si>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</si>
  <si>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</si>
  <si>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</si>
  <si>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</si>
  <si>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</si>
  <si>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</si>
  <si>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</si>
  <si>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</si>
  <si>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</si>
  <si>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</si>
  <si>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</si>
  <si>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</si>
  <si>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</si>
  <si>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</si>
  <si>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</si>
  <si>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</si>
  <si>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</si>
  <si>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</si>
  <si>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</si>
  <si>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</si>
  <si>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</si>
  <si>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</si>
  <si>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</si>
  <si>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</si>
  <si>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</si>
  <si>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</si>
  <si>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</si>
  <si>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</si>
  <si>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</si>
  <si>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</si>
  <si>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</si>
  <si>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</si>
  <si>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</si>
  <si>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</si>
  <si>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</si>
  <si>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</si>
  <si>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</si>
  <si>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</si>
  <si>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</si>
  <si>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</si>
  <si>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</si>
  <si>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</si>
  <si>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</si>
  <si>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</si>
  <si>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</si>
  <si>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</si>
  <si>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</si>
  <si>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</si>
  <si>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</si>
  <si>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</si>
  <si>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</si>
  <si>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</si>
  <si>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</si>
  <si>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</si>
  <si>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</si>
  <si>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</si>
  <si>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</si>
  <si>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</si>
  <si>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</si>
  <si>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</si>
  <si>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</si>
  <si>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</si>
  <si>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</si>
  <si>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</si>
  <si>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</si>
  <si>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</si>
  <si>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</si>
  <si>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</si>
  <si>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</si>
  <si>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</si>
  <si>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</si>
  <si>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</si>
  <si>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</si>
  <si>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</si>
  <si>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</si>
  <si>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</si>
  <si>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</si>
  <si>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</si>
  <si>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</si>
  <si>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</si>
  <si>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</si>
  <si>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</si>
  <si>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</si>
  <si>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</si>
  <si>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</si>
  <si>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</si>
  <si>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</si>
  <si>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</si>
  <si>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</si>
  <si>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</si>
  <si>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</si>
  <si>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</si>
  <si>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</si>
  <si>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</si>
  <si>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</si>
  <si>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</si>
  <si>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</si>
  <si>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</si>
  <si>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</si>
  <si>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</si>
  <si>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</si>
  <si>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</si>
  <si>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</si>
  <si>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</si>
  <si>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</si>
  <si>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</si>
  <si>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</si>
  <si>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</si>
  <si>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</si>
  <si>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</si>
  <si>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</si>
  <si>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</si>
  <si>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</si>
  <si>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</si>
  <si>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</si>
  <si>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</si>
  <si>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</si>
  <si>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</si>
  <si>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</si>
  <si>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</si>
  <si>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</si>
  <si>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</si>
  <si>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</si>
  <si>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</si>
  <si>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</si>
  <si>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</si>
  <si>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</si>
  <si>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</si>
  <si>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</si>
  <si>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</si>
  <si>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</si>
  <si>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</si>
  <si>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</si>
  <si>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</si>
  <si>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</si>
  <si>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</si>
  <si>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</si>
  <si>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</si>
  <si>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</si>
  <si>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</si>
  <si>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</si>
  <si>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</si>
  <si>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</si>
  <si>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</si>
  <si>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</si>
  <si>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</si>
  <si>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</si>
  <si>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</si>
  <si>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</si>
  <si>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</si>
  <si>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</si>
  <si>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</si>
  <si>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</si>
  <si>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</si>
  <si>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</si>
  <si>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</si>
  <si>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</si>
  <si>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</si>
  <si>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</si>
  <si>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</si>
  <si>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</si>
  <si>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</si>
  <si>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</si>
  <si>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</si>
  <si>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</si>
  <si>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</si>
  <si>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</si>
  <si>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</si>
  <si>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</si>
  <si>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</si>
  <si>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</si>
  <si>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</si>
  <si>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</si>
  <si>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</si>
  <si>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</si>
  <si>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</si>
  <si>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</si>
  <si>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</si>
  <si>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</si>
  <si>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</si>
  <si>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</si>
  <si>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</si>
  <si>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</si>
  <si>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</si>
  <si>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</si>
  <si>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</si>
  <si>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</si>
  <si>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</si>
  <si>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</si>
  <si>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</si>
  <si>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</si>
  <si>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</si>
  <si>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</si>
  <si>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</si>
  <si>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</si>
  <si>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</si>
  <si>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</si>
  <si>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</si>
  <si>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</si>
  <si>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</si>
  <si>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</si>
  <si>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</si>
  <si>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</si>
  <si>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</si>
  <si>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</si>
  <si>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</si>
  <si>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</si>
  <si>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</si>
  <si>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</si>
  <si>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</si>
  <si>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</si>
  <si>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</si>
  <si>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</si>
  <si>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</si>
  <si>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</si>
  <si>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</si>
  <si>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</si>
  <si>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</si>
  <si>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</si>
  <si>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</si>
  <si>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</si>
  <si>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</si>
  <si>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</si>
  <si>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</si>
  <si>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</si>
  <si>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</si>
  <si>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</si>
  <si>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</si>
  <si>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</si>
  <si>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</si>
  <si>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</si>
  <si>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</si>
  <si>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</si>
  <si>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</si>
  <si>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</si>
  <si>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</si>
  <si>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</si>
  <si>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</si>
  <si>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</si>
  <si>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</si>
  <si>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</si>
  <si>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</si>
  <si>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</si>
  <si>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</si>
  <si>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</si>
  <si>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</si>
  <si>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</si>
  <si>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</si>
  <si>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</si>
  <si>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</si>
  <si>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</si>
  <si>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</si>
  <si>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</si>
  <si>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</si>
  <si>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</si>
  <si>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</si>
  <si>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</si>
  <si>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</si>
  <si>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</si>
  <si>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</si>
  <si>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</si>
  <si>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</si>
  <si>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</si>
  <si>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</si>
  <si>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</si>
  <si>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</si>
  <si>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</si>
  <si>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</si>
  <si>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</si>
  <si>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</si>
  <si>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</si>
  <si>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</si>
  <si>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</si>
  <si>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</si>
  <si>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</si>
  <si>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</si>
  <si>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</si>
  <si>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</si>
  <si>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</si>
  <si>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</si>
  <si>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</si>
  <si>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</si>
  <si>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</si>
  <si>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</si>
  <si>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</si>
  <si>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</si>
  <si>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</si>
  <si>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</si>
  <si>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</si>
  <si>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</si>
  <si>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</si>
  <si>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</si>
  <si>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</si>
  <si>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</si>
  <si>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</si>
  <si>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</si>
  <si>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</si>
  <si>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</si>
  <si>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</si>
  <si>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</si>
  <si>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</si>
  <si>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</si>
  <si>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</si>
  <si>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</si>
  <si>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</si>
  <si>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</si>
  <si>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</si>
  <si>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</si>
  <si>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</si>
  <si>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</si>
  <si>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</si>
  <si>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</si>
  <si>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</si>
  <si>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</si>
  <si>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</si>
  <si>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</si>
  <si>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</si>
  <si>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</si>
  <si>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</si>
  <si>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</si>
  <si>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</si>
  <si>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</si>
  <si>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</si>
  <si>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</si>
  <si>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</si>
  <si>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</si>
  <si>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</si>
  <si>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</si>
  <si>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</si>
  <si>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</si>
  <si>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</si>
  <si>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</si>
  <si>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</si>
  <si>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</si>
  <si>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</si>
  <si>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</si>
  <si>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</si>
  <si>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</si>
  <si>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</si>
  <si>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</si>
  <si>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</si>
  <si>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</si>
  <si>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</si>
  <si>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</si>
  <si>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</si>
  <si>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</si>
  <si>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</si>
  <si>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</si>
  <si>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</si>
  <si>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</si>
  <si>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</si>
  <si>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</si>
  <si>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</si>
  <si>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</si>
  <si>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</si>
  <si>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</si>
  <si>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</si>
  <si>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</si>
  <si>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</si>
  <si>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</si>
  <si>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</si>
  <si>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</si>
  <si>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</si>
  <si>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</si>
  <si>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</si>
  <si>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</si>
  <si>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</si>
  <si>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</si>
  <si>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</si>
  <si>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</si>
  <si>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</si>
  <si>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</si>
  <si>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</si>
  <si>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</si>
  <si>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</si>
  <si>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</si>
  <si>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</si>
  <si>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</si>
  <si>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</si>
  <si>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</si>
  <si>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</si>
  <si>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</si>
  <si>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</si>
  <si>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</si>
  <si>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</si>
  <si>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</si>
  <si>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</si>
  <si>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</si>
  <si>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</si>
  <si>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</si>
  <si>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</si>
  <si>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</si>
  <si>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</si>
  <si>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</si>
  <si>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</si>
  <si>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</si>
  <si>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</si>
  <si>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</si>
  <si>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</si>
  <si>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</si>
  <si>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</si>
  <si>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</si>
  <si>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</si>
  <si>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</si>
  <si>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</si>
  <si>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</si>
  <si>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</si>
  <si>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</si>
  <si>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</si>
  <si>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</si>
  <si>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</si>
  <si>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</si>
  <si>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</si>
  <si>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</si>
  <si>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</si>
  <si>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</si>
  <si>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</si>
  <si>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</si>
  <si>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</si>
  <si>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</si>
  <si>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</si>
  <si>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</si>
  <si>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</si>
  <si>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</si>
  <si>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</si>
  <si>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</si>
  <si>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</si>
  <si>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</si>
  <si>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</si>
  <si>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</si>
  <si>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</si>
  <si>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</si>
  <si>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</si>
  <si>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</si>
  <si>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</si>
  <si>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</si>
  <si>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</si>
  <si>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</si>
  <si>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</si>
  <si>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</si>
  <si>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</si>
  <si>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</si>
  <si>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</si>
  <si>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</si>
  <si>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</si>
  <si>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</si>
  <si>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</si>
  <si>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</si>
  <si>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</si>
  <si>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</si>
  <si>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</si>
  <si>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</si>
  <si>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</si>
  <si>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</si>
  <si>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</si>
  <si>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</si>
  <si>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</si>
  <si>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</si>
  <si>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</si>
  <si>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</si>
  <si>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</si>
  <si>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</si>
  <si>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</si>
  <si>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</si>
  <si>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</si>
  <si>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</si>
  <si>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</si>
  <si>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</si>
  <si>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</si>
  <si>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</si>
  <si>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</si>
  <si>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</si>
  <si>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</si>
  <si>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</si>
  <si>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</si>
  <si>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</si>
  <si>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</si>
  <si>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</si>
  <si>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</si>
  <si>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</si>
  <si>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</si>
  <si>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</si>
  <si>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</si>
  <si>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</si>
  <si>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</si>
  <si>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</si>
  <si>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</si>
  <si>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</si>
  <si>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</si>
  <si>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</si>
  <si>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</si>
  <si>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</si>
  <si>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</si>
  <si>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</si>
  <si>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</si>
  <si>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</si>
  <si>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</si>
  <si>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</si>
  <si>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</si>
  <si>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</si>
  <si>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</si>
  <si>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</si>
  <si>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</si>
  <si>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</si>
  <si>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</si>
  <si>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</si>
  <si>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</si>
  <si>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</si>
  <si>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</si>
  <si>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</si>
  <si>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</si>
  <si>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</si>
  <si>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</si>
  <si>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</si>
  <si>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</si>
  <si>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</si>
  <si>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</si>
  <si>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</si>
  <si>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</si>
  <si>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</si>
  <si>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</si>
  <si>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</si>
  <si>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</si>
  <si>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</si>
  <si>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</si>
  <si>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</si>
  <si>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</si>
  <si>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</si>
  <si>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</si>
  <si>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</si>
  <si>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</si>
  <si>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</si>
  <si>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</si>
  <si>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</si>
  <si>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</si>
  <si>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</si>
  <si>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</si>
  <si>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</si>
  <si>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</si>
  <si>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</si>
  <si>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</si>
  <si>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</si>
  <si>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</si>
  <si>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</si>
  <si>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</si>
  <si>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</si>
  <si>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</si>
  <si>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</si>
  <si>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</si>
  <si>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</si>
  <si>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</si>
  <si>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</si>
  <si>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</si>
  <si>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</si>
  <si>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</si>
  <si>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</si>
  <si>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</si>
  <si>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</si>
  <si>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</si>
  <si>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</si>
  <si>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</si>
  <si>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</si>
  <si>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</si>
  <si>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</si>
  <si>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</si>
  <si>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</si>
  <si>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</si>
  <si>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</si>
  <si>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</si>
  <si>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</si>
  <si>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</si>
  <si>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</si>
  <si>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</si>
  <si>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</si>
  <si>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</si>
  <si>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</si>
  <si>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</si>
  <si>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</si>
  <si>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</si>
  <si>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</si>
  <si>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</si>
  <si>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</si>
  <si>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</si>
  <si>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</si>
  <si>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</si>
  <si>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</si>
  <si>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</si>
  <si>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</si>
  <si>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</si>
  <si>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</si>
  <si>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</si>
  <si>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</si>
  <si>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</si>
  <si>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</si>
  <si>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</si>
  <si>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</si>
  <si>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</si>
  <si>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</si>
  <si>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</si>
  <si>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</si>
  <si>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</si>
  <si>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</si>
  <si>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</si>
  <si>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</si>
  <si>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</si>
  <si>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</si>
  <si>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</si>
  <si>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</si>
  <si>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</si>
  <si>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</si>
  <si>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</si>
  <si>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</si>
  <si>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</si>
  <si>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</si>
  <si>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</si>
  <si>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</si>
  <si>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</si>
  <si>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</si>
  <si>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</si>
  <si>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</si>
  <si>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</si>
  <si>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</si>
  <si>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</si>
  <si>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</si>
  <si>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</si>
  <si>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</si>
  <si>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</si>
  <si>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</si>
  <si>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</si>
  <si>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</si>
  <si>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</si>
  <si>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</si>
  <si>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</si>
  <si>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</si>
  <si>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</si>
  <si>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</si>
  <si>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</si>
  <si>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</si>
  <si>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</si>
  <si>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</si>
  <si>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</si>
  <si>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</si>
  <si>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</si>
  <si>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</si>
  <si>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</si>
  <si>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</si>
  <si>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</si>
  <si>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</si>
  <si>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</si>
  <si>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</si>
  <si>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</si>
  <si>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</si>
  <si>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</si>
  <si>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</si>
  <si>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</si>
  <si>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</si>
  <si>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</si>
  <si>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</si>
  <si>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</si>
  <si>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</si>
  <si>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</si>
  <si>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</si>
  <si>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</si>
  <si>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</si>
  <si>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</si>
  <si>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</si>
  <si>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</si>
  <si>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</si>
  <si>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</si>
  <si>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</si>
  <si>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</si>
  <si>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</si>
  <si>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</si>
  <si>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</si>
  <si>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</si>
  <si>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</si>
  <si>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</si>
  <si>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</si>
  <si>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</si>
  <si>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</si>
  <si>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</si>
  <si>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</si>
  <si>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</si>
  <si>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</si>
  <si>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</si>
  <si>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</si>
  <si>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</si>
  <si>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</si>
  <si>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</si>
  <si>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</si>
  <si>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</si>
  <si>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</si>
  <si>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</si>
  <si>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</si>
  <si>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</si>
  <si>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</si>
  <si>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</si>
  <si>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</si>
  <si>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</si>
  <si>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</si>
  <si>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</si>
  <si>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</si>
  <si>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</si>
  <si>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</si>
  <si>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</si>
  <si>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</si>
  <si>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</si>
  <si>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</si>
  <si>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</si>
  <si>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</si>
  <si>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</si>
  <si>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</si>
  <si>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</si>
  <si>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</si>
  <si>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</si>
  <si>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</si>
  <si>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</si>
  <si>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</si>
  <si>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</si>
  <si>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</si>
  <si>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</si>
  <si>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</si>
  <si>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</si>
  <si>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</si>
  <si>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</si>
  <si>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</si>
  <si>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</si>
  <si>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</si>
  <si>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</si>
  <si>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</si>
  <si>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</si>
  <si>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</si>
  <si>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</si>
  <si>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</si>
  <si>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</si>
  <si>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</si>
  <si>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</si>
  <si>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</si>
  <si>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</si>
  <si>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</si>
  <si>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</si>
  <si>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</si>
  <si>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</si>
  <si>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</si>
  <si>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</si>
  <si>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</si>
  <si>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</si>
  <si>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</si>
  <si>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</si>
  <si>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</si>
  <si>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</si>
  <si>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</si>
  <si>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</si>
  <si>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</si>
  <si>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</si>
  <si>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</si>
  <si>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</si>
  <si>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</si>
  <si>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</si>
  <si>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</si>
  <si>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</si>
  <si>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</si>
  <si>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</si>
  <si>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</si>
  <si>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</si>
  <si>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</si>
  <si>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</si>
  <si>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</si>
  <si>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</si>
  <si>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</si>
  <si>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</si>
  <si>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</si>
  <si>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</si>
  <si>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</si>
  <si>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</si>
  <si>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</si>
  <si>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</si>
  <si>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</si>
  <si>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</si>
  <si>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</si>
  <si>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</si>
  <si>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</si>
  <si>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</si>
  <si>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</si>
  <si>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</si>
  <si>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</si>
  <si>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</si>
  <si>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</si>
  <si>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</si>
  <si>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</si>
  <si>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</si>
  <si>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</si>
  <si>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</si>
  <si>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</si>
  <si>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</si>
  <si>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</si>
  <si>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</si>
  <si>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</si>
  <si>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</si>
  <si>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</si>
  <si>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</si>
  <si>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</si>
  <si>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</si>
  <si>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</si>
  <si>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</si>
  <si>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</si>
  <si>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</si>
  <si>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</si>
  <si>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</si>
  <si>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</si>
  <si>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</si>
  <si>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</si>
  <si>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</si>
  <si>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</si>
  <si>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</si>
  <si>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</si>
  <si>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</si>
  <si>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</si>
  <si>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</si>
  <si>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</si>
  <si>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</si>
  <si>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</si>
  <si>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</si>
  <si>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</si>
  <si>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</si>
  <si>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</si>
  <si>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</si>
  <si>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</si>
  <si>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</si>
  <si>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</si>
  <si>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</si>
  <si>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</si>
  <si>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</si>
  <si>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</si>
  <si>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</si>
  <si>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</si>
  <si>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</si>
  <si>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</si>
  <si>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</si>
  <si>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</si>
  <si>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</si>
  <si>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</si>
  <si>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</si>
  <si>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</si>
  <si>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</si>
  <si>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</si>
  <si>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</si>
  <si>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</si>
  <si>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</si>
  <si>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</si>
  <si>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</si>
  <si>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</si>
  <si>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</si>
  <si>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</si>
  <si>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</si>
  <si>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</si>
  <si>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</si>
  <si>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</si>
  <si>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</si>
  <si>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</si>
  <si>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</si>
  <si>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</si>
  <si>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</si>
  <si>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</si>
  <si>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</si>
  <si>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</si>
  <si>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</si>
  <si>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</si>
  <si>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</si>
  <si>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</si>
  <si>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</si>
  <si>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</si>
  <si>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</si>
  <si>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</si>
  <si>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</si>
  <si>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</si>
  <si>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</si>
  <si>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</si>
  <si>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</si>
  <si>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</si>
  <si>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</si>
  <si>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</si>
  <si>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</si>
  <si>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</si>
  <si>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</si>
  <si>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</si>
  <si>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</si>
  <si>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</si>
  <si>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</si>
  <si>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</si>
  <si>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</si>
  <si>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</si>
  <si>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</si>
  <si>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</si>
  <si>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</si>
  <si>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</si>
  <si>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</si>
  <si>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</si>
  <si>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</si>
  <si>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</si>
  <si>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</si>
  <si>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</si>
  <si>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</si>
  <si>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</si>
  <si>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</si>
  <si>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</si>
  <si>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</si>
  <si>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</si>
  <si>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</si>
  <si>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</si>
  <si>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</si>
  <si>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</si>
  <si>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</si>
  <si>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</si>
  <si>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</si>
  <si>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</si>
  <si>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</si>
  <si>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</si>
  <si>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</si>
  <si>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</si>
  <si>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</si>
  <si>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</si>
  <si>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</si>
  <si>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</si>
  <si>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</si>
  <si>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</si>
  <si>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</si>
  <si>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</si>
  <si>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</si>
  <si>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</si>
  <si>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</si>
  <si>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</si>
  <si>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</si>
  <si>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</si>
  <si>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</si>
  <si>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</si>
  <si>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</si>
  <si>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</si>
  <si>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</si>
  <si>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</si>
  <si>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</si>
  <si>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</si>
  <si>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</si>
  <si>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</si>
  <si>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</si>
  <si>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</si>
  <si>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</si>
  <si>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</si>
  <si>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</si>
  <si>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</si>
  <si>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</si>
  <si>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</si>
  <si>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</si>
  <si>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</si>
  <si>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</si>
  <si>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</si>
  <si>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</si>
  <si>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</si>
  <si>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</si>
  <si>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</si>
  <si>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</si>
  <si>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</si>
  <si>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</si>
  <si>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</si>
  <si>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</si>
  <si>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</si>
  <si>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</si>
  <si>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</si>
  <si>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</si>
  <si>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</si>
  <si>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</si>
  <si>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</si>
  <si>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</si>
  <si>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</si>
  <si>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</si>
  <si>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</si>
  <si>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</si>
  <si>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</si>
  <si>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</si>
  <si>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</si>
  <si>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</si>
  <si>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</si>
  <si>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</si>
  <si>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</si>
  <si>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</si>
  <si>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</si>
  <si>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</si>
  <si>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</si>
  <si>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</si>
  <si>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</si>
  <si>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</si>
  <si>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</si>
  <si>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</si>
  <si>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</si>
  <si>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</si>
  <si>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</si>
  <si>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</si>
  <si>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</si>
  <si>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</si>
  <si>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</si>
  <si>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</si>
  <si>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</si>
  <si>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</si>
  <si>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</si>
  <si>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</si>
  <si>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</si>
  <si>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</si>
  <si>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</si>
  <si>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</si>
  <si>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</si>
  <si>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</si>
  <si>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</si>
  <si>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</si>
  <si>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</si>
  <si>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</si>
  <si>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</si>
  <si>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</si>
  <si>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</si>
  <si>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</si>
  <si>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</si>
  <si>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</si>
  <si>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</si>
  <si>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</si>
  <si>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</si>
  <si>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</si>
  <si>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</si>
  <si>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</si>
  <si>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</si>
  <si>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</si>
  <si>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</si>
  <si>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</si>
  <si>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</si>
  <si>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</si>
  <si>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</si>
  <si>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</si>
  <si>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</si>
  <si>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</si>
  <si>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</si>
  <si>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</si>
  <si>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</si>
  <si>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</si>
  <si>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</si>
  <si>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</si>
  <si>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</si>
  <si>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</si>
  <si>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</si>
  <si>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</si>
  <si>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</si>
  <si>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</si>
  <si>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</si>
  <si>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</si>
  <si>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</si>
  <si>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</si>
  <si>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</si>
  <si>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</si>
  <si>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</si>
  <si>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</si>
  <si>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</si>
  <si>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</si>
  <si>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</si>
  <si>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</si>
  <si>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</si>
  <si>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</si>
  <si>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</si>
  <si>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</si>
  <si>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</si>
  <si>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</si>
  <si>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</si>
  <si>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</si>
  <si>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</si>
  <si>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</si>
  <si>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</si>
  <si>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</si>
  <si>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</si>
  <si>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</si>
  <si>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</si>
  <si>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</si>
  <si>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</si>
  <si>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</si>
  <si>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</si>
  <si>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</si>
  <si>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</si>
  <si>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</si>
  <si>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</si>
  <si>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</si>
  <si>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</si>
  <si>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</si>
  <si>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</si>
  <si>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</si>
  <si>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</si>
  <si>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</si>
  <si>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</si>
  <si>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</si>
  <si>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</si>
  <si>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</si>
  <si>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</si>
  <si>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</si>
  <si>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</si>
  <si>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</si>
  <si>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</si>
  <si>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</si>
  <si>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</si>
  <si>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</si>
  <si>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</si>
  <si>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</si>
  <si>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</si>
  <si>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</si>
  <si>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</si>
  <si>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</si>
  <si>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</si>
  <si>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</si>
  <si>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</si>
  <si>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</si>
  <si>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</si>
  <si>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</si>
  <si>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</si>
  <si>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</si>
  <si>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</si>
  <si>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</si>
  <si>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</si>
  <si>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</si>
  <si>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</si>
  <si>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</si>
  <si>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</si>
  <si>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</si>
  <si>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</si>
  <si>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</si>
  <si>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</si>
  <si>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</si>
  <si>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</si>
  <si>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</si>
  <si>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</si>
  <si>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</si>
  <si>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</si>
  <si>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</si>
  <si>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</si>
  <si>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</si>
  <si>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</si>
  <si>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</si>
  <si>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</si>
  <si>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</si>
  <si>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</si>
  <si>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</si>
  <si>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</si>
  <si>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</si>
  <si>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</si>
  <si>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</si>
  <si>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</si>
  <si>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</si>
  <si>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</si>
  <si>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</si>
  <si>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</si>
  <si>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</si>
  <si>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</si>
  <si>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</si>
  <si>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</si>
  <si>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</si>
  <si>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</si>
  <si>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</si>
  <si>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</si>
  <si>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</si>
  <si>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</si>
  <si>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</si>
  <si>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</si>
  <si>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</si>
  <si>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</si>
  <si>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</si>
  <si>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</si>
  <si>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</si>
  <si>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</si>
  <si>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</si>
  <si>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</si>
  <si>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</si>
  <si>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</si>
  <si>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</si>
  <si>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</si>
  <si>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</si>
  <si>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</si>
  <si>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</si>
  <si>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</si>
  <si>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</si>
  <si>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</si>
  <si>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</si>
  <si>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</si>
  <si>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</si>
  <si>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</si>
  <si>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</si>
  <si>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</si>
  <si>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</si>
  <si>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</si>
  <si>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</si>
  <si>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</si>
  <si>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</si>
  <si>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</si>
  <si>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</si>
  <si>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</si>
  <si>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</si>
  <si>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</si>
  <si>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</si>
  <si>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</si>
  <si>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</si>
  <si>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</si>
  <si>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</si>
  <si>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</si>
  <si>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</si>
  <si>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</si>
  <si>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</si>
  <si>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</si>
  <si>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</si>
  <si>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</si>
  <si>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</si>
  <si>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</si>
  <si>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</si>
  <si>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</si>
  <si>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</si>
  <si>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</si>
  <si>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</si>
  <si>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</si>
  <si>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</si>
  <si>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</si>
  <si>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</si>
  <si>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</si>
  <si>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</si>
  <si>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</si>
  <si>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</si>
  <si>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</si>
  <si>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</si>
  <si>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</si>
  <si>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</si>
  <si>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</si>
  <si>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</si>
  <si>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</si>
  <si>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</si>
  <si>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</si>
  <si>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</si>
  <si>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</si>
  <si>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</si>
  <si>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</si>
  <si>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</si>
  <si>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</si>
  <si>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</si>
  <si>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</si>
  <si>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</si>
  <si>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</si>
  <si>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</si>
  <si>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</si>
  <si>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</si>
  <si>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</si>
  <si>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</si>
  <si>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</si>
  <si>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</si>
  <si>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</si>
  <si>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</si>
  <si>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</si>
  <si>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</si>
  <si>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</si>
  <si>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</si>
  <si>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</si>
  <si>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</si>
  <si>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</si>
  <si>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</si>
  <si>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</si>
  <si>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</si>
  <si>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</si>
  <si>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</si>
  <si>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</si>
  <si>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</si>
  <si>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</si>
  <si>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</si>
  <si>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</si>
  <si>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</si>
  <si>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</si>
  <si>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</si>
  <si>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</si>
  <si>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</si>
  <si>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</si>
  <si>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</si>
  <si>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</si>
  <si>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</si>
  <si>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</si>
  <si>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</si>
  <si>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</si>
  <si>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</si>
  <si>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</si>
  <si>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</si>
  <si>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</si>
  <si>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</si>
  <si>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</si>
  <si>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</si>
  <si>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</si>
  <si>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</si>
  <si>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</si>
  <si>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</si>
  <si>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</si>
  <si>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</si>
  <si>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</si>
  <si>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</si>
  <si>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</si>
  <si>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</si>
  <si>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</si>
  <si>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</si>
  <si>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</si>
  <si>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</si>
  <si>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</si>
  <si>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</si>
  <si>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</si>
  <si>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</si>
  <si>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</si>
  <si>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</si>
  <si>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</si>
  <si>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</si>
  <si>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</si>
  <si>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</si>
  <si>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</si>
  <si>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</si>
  <si>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</si>
  <si>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</si>
  <si>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</si>
  <si>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</si>
  <si>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</si>
  <si>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</si>
  <si>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</si>
  <si>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</si>
  <si>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</si>
  <si>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</si>
  <si>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</si>
  <si>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</si>
  <si>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</si>
  <si>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</si>
  <si>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</si>
  <si>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</si>
  <si>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</si>
  <si>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</si>
  <si>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</si>
  <si>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</si>
  <si>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</si>
  <si>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</si>
  <si>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</si>
  <si>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</si>
  <si>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</si>
  <si>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</si>
  <si>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</si>
  <si>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</si>
  <si>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</si>
  <si>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</si>
  <si>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</si>
  <si>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</si>
  <si>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</si>
  <si>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</si>
  <si>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</si>
  <si>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</si>
  <si>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</si>
  <si>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</si>
  <si>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</si>
  <si>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</si>
  <si>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</si>
  <si>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</si>
  <si>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</si>
  <si>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</si>
  <si>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</si>
  <si>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</si>
  <si>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</si>
  <si>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</si>
  <si>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</si>
  <si>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</si>
  <si>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</si>
  <si>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</si>
  <si>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</si>
  <si>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</si>
  <si>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</si>
  <si>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</si>
  <si>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</si>
  <si>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</si>
  <si>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</si>
  <si>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</si>
  <si>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</si>
  <si>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</si>
  <si>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</si>
  <si>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</si>
  <si>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</si>
  <si>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</si>
  <si>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</si>
  <si>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</si>
  <si>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</si>
  <si>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</si>
  <si>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</si>
  <si>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</si>
  <si>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</si>
  <si>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</si>
  <si>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</si>
  <si>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</si>
  <si>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</si>
  <si>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</si>
  <si>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</si>
  <si>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</si>
  <si>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</si>
  <si>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</si>
  <si>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</si>
  <si>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</si>
  <si>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</si>
  <si>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</si>
  <si>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</si>
  <si>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</si>
  <si>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</si>
  <si>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</si>
  <si>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</si>
  <si>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</si>
  <si>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</si>
  <si>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</si>
  <si>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</si>
  <si>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</si>
  <si>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</si>
  <si>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</si>
  <si>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</si>
  <si>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</si>
  <si>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</si>
  <si>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</si>
  <si>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</si>
  <si>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</si>
  <si>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</si>
  <si>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</si>
  <si>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</si>
  <si>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</si>
  <si>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</si>
  <si>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</si>
  <si>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</si>
  <si>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</si>
  <si>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</si>
  <si>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</si>
  <si>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</si>
  <si>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</si>
  <si>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</si>
  <si>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</si>
  <si>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</si>
  <si>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</si>
  <si>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</si>
  <si>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</si>
  <si>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</si>
  <si>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</si>
  <si>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</si>
  <si>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</si>
  <si>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</si>
  <si>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</si>
  <si>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</si>
  <si>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</si>
  <si>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</si>
  <si>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</si>
  <si>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</si>
  <si>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</si>
  <si>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</si>
  <si>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</si>
  <si>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</si>
  <si>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</si>
  <si>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</si>
  <si>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</si>
  <si>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</si>
  <si>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</si>
  <si>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</si>
  <si>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</si>
  <si>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</si>
  <si>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</si>
  <si>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</si>
  <si>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</si>
  <si>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</si>
  <si>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</si>
  <si>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</si>
  <si>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</si>
  <si>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</si>
  <si>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</si>
  <si>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</si>
  <si>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</si>
  <si>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</si>
  <si>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</si>
  <si>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</si>
  <si>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</si>
  <si>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</si>
  <si>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</si>
  <si>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</si>
  <si>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</si>
  <si>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</si>
  <si>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</si>
  <si>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</si>
  <si>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</si>
  <si>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</si>
  <si>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</si>
  <si>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</si>
  <si>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</si>
  <si>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</si>
  <si>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</si>
  <si>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</si>
  <si>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</si>
  <si>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</si>
  <si>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</si>
  <si>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</si>
  <si>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</si>
  <si>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</si>
  <si>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</si>
  <si>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</si>
  <si>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</si>
  <si>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</si>
  <si>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</si>
  <si>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</si>
  <si>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</si>
  <si>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</si>
  <si>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</si>
  <si>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</si>
  <si>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</si>
  <si>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</si>
  <si>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</si>
  <si>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</si>
  <si>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</si>
  <si>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</si>
  <si>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</si>
  <si>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</si>
  <si>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</si>
  <si>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</si>
  <si>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</si>
  <si>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</si>
  <si>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</si>
  <si>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</si>
  <si>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</si>
  <si>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</si>
  <si>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</si>
  <si>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</si>
  <si>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</si>
  <si>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</si>
  <si>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</si>
  <si>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</si>
  <si>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</si>
  <si>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</si>
  <si>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</si>
  <si>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</si>
  <si>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</si>
  <si>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</si>
  <si>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</si>
  <si>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</si>
  <si>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</si>
  <si>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</si>
  <si>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</si>
  <si>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</si>
  <si>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</si>
  <si>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</si>
  <si>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</si>
  <si>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</si>
  <si>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</si>
  <si>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</si>
  <si>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</si>
  <si>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</si>
  <si>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</si>
  <si>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</si>
  <si>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</si>
  <si>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</si>
  <si>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</si>
  <si>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</si>
  <si>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</si>
  <si>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</si>
  <si>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</si>
  <si>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</si>
  <si>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</si>
  <si>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</si>
  <si>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</si>
  <si>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</si>
  <si>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</si>
  <si>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</si>
  <si>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</si>
  <si>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</si>
  <si>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</si>
  <si>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</si>
  <si>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</si>
  <si>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</si>
  <si>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</si>
  <si>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</si>
  <si>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</si>
  <si>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</si>
  <si>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</si>
  <si>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</si>
  <si>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</si>
  <si>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</si>
  <si>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</si>
  <si>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</si>
  <si>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</si>
  <si>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</si>
  <si>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</si>
  <si>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</si>
  <si>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</si>
  <si>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</si>
  <si>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</si>
  <si>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</si>
  <si>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</si>
  <si>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</si>
  <si>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</si>
  <si>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</si>
  <si>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</si>
  <si>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</si>
  <si>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</si>
  <si>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</si>
  <si>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</si>
  <si>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</si>
  <si>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</si>
  <si>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</si>
  <si>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</si>
  <si>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</si>
  <si>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</si>
  <si>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</si>
  <si>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</si>
  <si>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</si>
  <si>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</si>
  <si>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</si>
  <si>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</si>
  <si>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</si>
  <si>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</si>
  <si>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</si>
  <si>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</si>
  <si>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</si>
  <si>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</si>
  <si>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</si>
  <si>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</si>
  <si>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</si>
  <si>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</si>
  <si>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</si>
  <si>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</si>
  <si>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</si>
  <si>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</si>
  <si>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</si>
  <si>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</si>
  <si>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</si>
  <si>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</si>
  <si>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</si>
  <si>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</si>
  <si>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</si>
  <si>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</si>
  <si>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</si>
  <si>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</si>
  <si>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</si>
  <si>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</si>
  <si>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</si>
  <si>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</si>
  <si>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</si>
  <si>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</si>
  <si>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</si>
  <si>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</si>
  <si>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</si>
  <si>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</si>
  <si>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</si>
  <si>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</si>
  <si>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</si>
  <si>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</si>
  <si>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</si>
  <si>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</si>
  <si>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</si>
  <si>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</si>
  <si>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</si>
  <si>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</si>
  <si>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</si>
  <si>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</si>
  <si>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</si>
  <si>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</si>
  <si>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</si>
  <si>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</si>
  <si>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</si>
  <si>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</si>
  <si>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</si>
  <si>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</si>
  <si>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</si>
  <si>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</si>
  <si>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</si>
  <si>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</si>
  <si>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</si>
  <si>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</si>
  <si>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</si>
  <si>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</si>
  <si>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</si>
  <si>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</si>
  <si>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</si>
  <si>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</si>
  <si>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</si>
  <si>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</si>
  <si>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</si>
  <si>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</si>
  <si>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</si>
  <si>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</si>
  <si>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</si>
  <si>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</si>
  <si>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</si>
  <si>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</si>
  <si>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</si>
  <si>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</si>
  <si>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</si>
  <si>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</si>
  <si>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</si>
  <si>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</si>
  <si>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</si>
  <si>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</si>
  <si>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</si>
  <si>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</si>
  <si>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</si>
  <si>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</si>
  <si>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</si>
  <si>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</si>
  <si>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</si>
  <si>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</si>
  <si>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</si>
  <si>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</si>
  <si>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</si>
  <si>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</si>
  <si>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</si>
  <si>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</si>
  <si>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</si>
  <si>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</si>
  <si>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</si>
  <si>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</si>
  <si>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</si>
  <si>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</si>
  <si>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</si>
  <si>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</si>
  <si>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</si>
  <si>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</si>
  <si>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</si>
  <si>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</si>
  <si>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</si>
  <si>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</si>
  <si>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</si>
  <si>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</si>
  <si>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</si>
  <si>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</si>
  <si>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</si>
  <si>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</si>
  <si>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</si>
  <si>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</si>
  <si>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</si>
  <si>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</si>
  <si>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</si>
  <si>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</si>
  <si>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</si>
  <si>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</si>
  <si>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</si>
  <si>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</si>
  <si>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</si>
  <si>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</si>
  <si>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</si>
  <si>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</si>
  <si>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</si>
  <si>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</si>
  <si>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</si>
  <si>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</si>
  <si>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</si>
  <si>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</si>
  <si>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</si>
  <si>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</si>
  <si>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</si>
  <si>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</si>
  <si>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</si>
  <si>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</si>
  <si>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</si>
  <si>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</si>
  <si>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</si>
  <si>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</si>
  <si>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</si>
  <si>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</si>
  <si>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</si>
  <si>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</si>
  <si>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</si>
  <si>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</si>
  <si>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</si>
  <si>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</si>
  <si>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</si>
  <si>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</si>
  <si>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</si>
  <si>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</si>
  <si>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</si>
  <si>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</si>
  <si>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</si>
  <si>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</si>
  <si>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</si>
  <si>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</si>
  <si>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</si>
  <si>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</si>
  <si>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</si>
  <si>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</si>
  <si>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</si>
  <si>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</si>
  <si>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</si>
  <si>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</si>
  <si>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</si>
  <si>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</si>
  <si>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</si>
  <si>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</si>
  <si>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</si>
  <si>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</si>
  <si>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</si>
  <si>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</si>
  <si>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</si>
  <si>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</si>
  <si>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</si>
  <si>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</si>
  <si>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</si>
  <si>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</si>
  <si>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</si>
  <si>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</si>
  <si>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</si>
  <si>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</si>
  <si>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</si>
  <si>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</si>
  <si>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</si>
  <si>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</si>
  <si>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</si>
  <si>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</si>
  <si>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</si>
  <si>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</si>
  <si>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</si>
  <si>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</si>
  <si>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</si>
  <si>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</si>
  <si>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</si>
  <si>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</si>
  <si>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</si>
  <si>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</si>
  <si>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</si>
  <si>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</si>
  <si>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</si>
  <si>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</si>
  <si>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</si>
  <si>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</si>
  <si>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</si>
  <si>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</si>
  <si>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</si>
  <si>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</si>
  <si>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</si>
  <si>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</si>
  <si>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</si>
  <si>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</si>
  <si>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</si>
  <si>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</si>
  <si>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</si>
  <si>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</si>
  <si>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</si>
  <si>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</si>
  <si>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</si>
  <si>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</si>
  <si>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</si>
  <si>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</si>
  <si>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</si>
  <si>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</si>
  <si>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</si>
  <si>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</si>
  <si>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</si>
  <si>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</si>
  <si>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</si>
  <si>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</si>
  <si>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</si>
  <si>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</si>
  <si>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</si>
  <si>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</si>
  <si>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</si>
  <si>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</si>
  <si>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</si>
  <si>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</si>
  <si>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</si>
  <si>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</si>
  <si>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</si>
  <si>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</si>
  <si>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</si>
  <si>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</si>
  <si>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</si>
  <si>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</si>
  <si>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</si>
  <si>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</si>
  <si>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</si>
  <si>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</si>
  <si>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</si>
  <si>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</si>
  <si>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</si>
  <si>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</si>
  <si>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</si>
  <si>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</si>
  <si>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</si>
  <si>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</si>
  <si>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</si>
  <si>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</si>
  <si>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</si>
  <si>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</si>
  <si>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</si>
  <si>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</si>
  <si>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</si>
  <si>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</si>
  <si>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</si>
  <si>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</si>
  <si>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</si>
  <si>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</si>
  <si>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</si>
  <si>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</si>
  <si>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</si>
  <si>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</si>
  <si>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</si>
  <si>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</si>
  <si>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</si>
  <si>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</si>
  <si>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</si>
  <si>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</si>
  <si>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</si>
  <si>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</si>
  <si>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</si>
  <si>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</si>
  <si>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</si>
  <si>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</si>
  <si>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</si>
  <si>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</si>
  <si>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</si>
  <si>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</si>
  <si>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</si>
  <si>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</si>
  <si>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</si>
  <si>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</si>
  <si>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</si>
  <si>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</si>
  <si>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</si>
  <si>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</si>
  <si>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</si>
  <si>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</si>
  <si>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</si>
  <si>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</si>
  <si>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</si>
  <si>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</si>
  <si>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</si>
  <si>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</si>
  <si>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</si>
  <si>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</si>
  <si>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</si>
  <si>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</si>
  <si>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</si>
  <si>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</si>
  <si>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</si>
  <si>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</si>
  <si>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</si>
  <si>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</si>
  <si>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</si>
  <si>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</si>
  <si>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</si>
  <si>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</si>
  <si>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</si>
  <si>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</si>
  <si>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</si>
  <si>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</si>
  <si>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</si>
  <si>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</si>
  <si>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</si>
  <si>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</si>
  <si>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</si>
  <si>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</si>
  <si>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</si>
  <si>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</si>
  <si>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</si>
  <si>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</si>
  <si>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</si>
  <si>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</si>
  <si>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</si>
  <si>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</si>
  <si>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</si>
  <si>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</si>
  <si>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</si>
  <si>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</si>
  <si>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</si>
  <si>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</si>
  <si>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</si>
  <si>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</si>
  <si>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</si>
  <si>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</si>
  <si>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</si>
  <si>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</si>
  <si>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</si>
  <si>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</si>
  <si>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</si>
  <si>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</si>
  <si>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</si>
  <si>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</si>
  <si>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</si>
  <si>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</si>
  <si>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</si>
  <si>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</si>
  <si>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</si>
  <si>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</si>
  <si>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</si>
  <si>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</si>
  <si>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</si>
  <si>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</si>
  <si>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</si>
  <si>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</si>
  <si>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</si>
  <si>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</si>
  <si>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</si>
  <si>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</si>
  <si>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</si>
  <si>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</si>
  <si>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</si>
  <si>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</si>
  <si>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</si>
  <si>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</si>
  <si>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</si>
  <si>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</si>
  <si>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</si>
  <si>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</si>
  <si>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</si>
  <si>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</si>
  <si>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</si>
  <si>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</si>
  <si>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</si>
  <si>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</si>
  <si>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</si>
  <si>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</si>
  <si>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</si>
  <si>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</si>
  <si>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</si>
  <si>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</si>
  <si>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</si>
  <si>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</si>
  <si>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</si>
  <si>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</si>
  <si>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</si>
  <si>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</si>
  <si>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</si>
  <si>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</si>
  <si>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</si>
  <si>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</si>
  <si>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</si>
  <si>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</si>
  <si>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</si>
  <si>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</si>
  <si>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</si>
  <si>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</si>
  <si>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</si>
  <si>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</si>
  <si>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</si>
  <si>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</si>
  <si>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</si>
  <si>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</si>
  <si>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</si>
  <si>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</si>
  <si>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</si>
  <si>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</si>
  <si>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</si>
  <si>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</si>
  <si>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</si>
  <si>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</si>
  <si>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</si>
  <si>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</si>
  <si>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</si>
  <si>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</si>
  <si>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</si>
  <si>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</si>
  <si>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</si>
  <si>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</si>
  <si>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</si>
  <si>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</si>
  <si>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</si>
  <si>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</si>
  <si>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</si>
  <si>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</si>
  <si>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</si>
  <si>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</si>
  <si>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</si>
  <si>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</si>
  <si>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</si>
  <si>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</si>
  <si>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</si>
  <si>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</si>
  <si>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</si>
  <si>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</si>
  <si>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</si>
  <si>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</si>
  <si>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</si>
  <si>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</si>
  <si>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</si>
  <si>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</si>
  <si>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</si>
  <si>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</si>
  <si>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</si>
  <si>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</si>
  <si>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</si>
  <si>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</si>
  <si>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</si>
  <si>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</si>
  <si>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</si>
  <si>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</si>
  <si>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</si>
  <si>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</si>
  <si>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</si>
  <si>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</si>
  <si>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</si>
  <si>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</si>
  <si>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</si>
  <si>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</si>
  <si>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</si>
  <si>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</si>
  <si>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</si>
  <si>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</si>
  <si>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</si>
  <si>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</si>
  <si>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</si>
  <si>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</si>
  <si>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</si>
  <si>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</si>
  <si>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</si>
  <si>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</si>
  <si>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</si>
  <si>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</si>
  <si>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</si>
  <si>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</si>
  <si>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</si>
  <si>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</si>
  <si>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</si>
  <si>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</si>
  <si>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</si>
  <si>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</si>
  <si>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</si>
  <si>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</si>
  <si>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</si>
  <si>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</si>
  <si>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</si>
  <si>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</si>
  <si>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</si>
  <si>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</si>
  <si>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</si>
  <si>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</si>
  <si>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</si>
  <si>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</si>
  <si>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</si>
  <si>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</si>
  <si>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</si>
  <si>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</si>
  <si>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</si>
  <si>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</si>
  <si>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</si>
  <si>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</si>
  <si>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</si>
  <si>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</si>
  <si>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</si>
  <si>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</si>
  <si>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</si>
  <si>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</si>
  <si>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</si>
  <si>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</si>
  <si>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</si>
  <si>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</si>
  <si>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</si>
  <si>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</si>
  <si>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</si>
  <si>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</si>
  <si>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</si>
  <si>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</si>
  <si>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</si>
  <si>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</si>
  <si>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</si>
  <si>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</si>
  <si>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</si>
  <si>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</si>
  <si>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</si>
  <si>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</si>
  <si>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</si>
  <si>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</si>
  <si>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</si>
  <si>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</si>
  <si>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</si>
  <si>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</si>
  <si>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</si>
  <si>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</si>
  <si>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</si>
  <si>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</si>
  <si>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</si>
  <si>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</si>
  <si>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</si>
  <si>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</si>
  <si>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</si>
  <si>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</si>
  <si>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</si>
  <si>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</si>
  <si>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</si>
  <si>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</si>
  <si>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</si>
  <si>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</si>
  <si>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</si>
  <si>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</si>
  <si>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</si>
  <si>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</si>
  <si>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</si>
  <si>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</si>
  <si>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</si>
  <si>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</si>
  <si>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</si>
  <si>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</si>
  <si>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</si>
  <si>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</si>
  <si>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</si>
  <si>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</si>
  <si>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</si>
  <si>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</si>
  <si>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</si>
  <si>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</si>
  <si>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</si>
  <si>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</si>
  <si>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</si>
  <si>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</si>
  <si>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</si>
  <si>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</si>
  <si>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</si>
  <si>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</si>
  <si>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</si>
  <si>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</si>
  <si>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</si>
  <si>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</si>
  <si>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</si>
  <si>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</si>
  <si>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</si>
  <si>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</si>
  <si>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</si>
  <si>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</si>
  <si>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</si>
  <si>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</si>
  <si>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</si>
  <si>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</si>
  <si>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</si>
  <si>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</si>
  <si>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</si>
  <si>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</si>
  <si>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</si>
  <si>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</si>
  <si>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</si>
  <si>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</si>
  <si>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</si>
  <si>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</si>
  <si>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</si>
  <si>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</si>
  <si>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</si>
  <si>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</si>
  <si>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</si>
  <si>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</si>
  <si>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</si>
  <si>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</si>
  <si>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</si>
  <si>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</si>
  <si>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</si>
  <si>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</si>
  <si>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</si>
  <si>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</si>
  <si>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</si>
  <si>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</si>
  <si>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</si>
  <si>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</si>
  <si>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</si>
  <si>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</si>
  <si>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</si>
  <si>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</si>
  <si>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</si>
  <si>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</si>
  <si>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</si>
  <si>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</si>
  <si>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</si>
  <si>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</si>
  <si>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</si>
  <si>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</si>
  <si>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</si>
  <si>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</si>
  <si>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</si>
  <si>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</si>
  <si>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</si>
  <si>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</si>
  <si>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</si>
  <si>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</si>
  <si>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</si>
  <si>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</si>
  <si>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</si>
  <si>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</si>
  <si>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</si>
  <si>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</si>
  <si>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</si>
  <si>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</si>
  <si>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</si>
  <si>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</si>
  <si>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</si>
  <si>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</si>
  <si>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</si>
  <si>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</si>
  <si>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</si>
  <si>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</si>
  <si>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</si>
  <si>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</si>
  <si>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</si>
  <si>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</si>
  <si>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</si>
  <si>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</si>
  <si>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</si>
  <si>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</si>
  <si>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</si>
  <si>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</si>
  <si>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</si>
  <si>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</si>
  <si>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</si>
  <si>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</si>
  <si>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</si>
  <si>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</si>
  <si>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</si>
  <si>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</si>
  <si>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</si>
  <si>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</si>
  <si>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</si>
  <si>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</si>
  <si>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</si>
  <si>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</si>
  <si>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</si>
  <si>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</si>
  <si>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</si>
  <si>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</si>
  <si>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</si>
  <si>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</si>
  <si>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</si>
  <si>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</si>
  <si>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</si>
  <si>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</si>
  <si>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</si>
  <si>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</si>
  <si>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</si>
  <si>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</si>
  <si>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</si>
  <si>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</si>
  <si>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</si>
  <si>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</si>
  <si>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</si>
  <si>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</si>
  <si>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</si>
  <si>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</si>
  <si>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</si>
  <si>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</si>
  <si>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</si>
  <si>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</si>
  <si>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</si>
  <si>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</si>
  <si>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</si>
  <si>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</si>
  <si>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</si>
  <si>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</si>
  <si>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</si>
  <si>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</si>
  <si>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</si>
  <si>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</si>
  <si>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</si>
  <si>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</si>
  <si>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</si>
  <si>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</si>
  <si>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</si>
  <si>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</si>
  <si>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</si>
  <si>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</si>
  <si>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</si>
  <si>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</si>
  <si>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</si>
  <si>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</si>
  <si>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</si>
  <si>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</si>
  <si>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</si>
  <si>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</si>
  <si>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</si>
  <si>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</si>
  <si>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</si>
  <si>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</si>
  <si>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</si>
  <si>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</si>
  <si>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</si>
  <si>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</si>
  <si>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</si>
  <si>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</si>
  <si>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</si>
  <si>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</si>
  <si>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</si>
  <si>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</si>
  <si>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</si>
  <si>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</si>
  <si>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</si>
  <si>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</si>
  <si>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</si>
  <si>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</si>
  <si>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</si>
  <si>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</si>
  <si>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</si>
  <si>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</si>
  <si>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</si>
  <si>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</si>
  <si>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</si>
  <si>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</si>
  <si>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</si>
  <si>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</si>
  <si>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</si>
  <si>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</si>
  <si>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</si>
  <si>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</si>
  <si>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</si>
  <si>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</si>
  <si>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</si>
  <si>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</si>
  <si>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</si>
  <si>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</si>
  <si>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</si>
  <si>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</si>
  <si>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</si>
  <si>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</si>
  <si>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</si>
  <si>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</si>
  <si>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</si>
  <si>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</si>
  <si>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</si>
  <si>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</si>
  <si>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</si>
  <si>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</si>
  <si>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</si>
  <si>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</si>
  <si>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</si>
  <si>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</si>
  <si>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</si>
  <si>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</si>
  <si>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</si>
  <si>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</si>
  <si>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</si>
  <si>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</si>
  <si>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</si>
  <si>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</si>
  <si>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</si>
  <si>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</si>
  <si>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</si>
  <si>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</si>
  <si>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</si>
  <si>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</si>
  <si>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</si>
  <si>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</si>
  <si>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</si>
  <si>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</si>
  <si>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</si>
  <si>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</si>
  <si>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</si>
  <si>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</si>
  <si>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</si>
  <si>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</si>
  <si>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</si>
  <si>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</si>
  <si>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</si>
  <si>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</si>
  <si>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</si>
  <si>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</si>
  <si>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</si>
  <si>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</si>
  <si>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</si>
  <si>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</si>
  <si>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</si>
  <si>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</si>
  <si>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</si>
  <si>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</si>
  <si>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</si>
  <si>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</si>
  <si>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</si>
  <si>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</si>
  <si>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</si>
  <si>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</si>
  <si>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</si>
  <si>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</si>
  <si>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</si>
  <si>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</si>
  <si>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</si>
  <si>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</si>
  <si>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</si>
  <si>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</si>
  <si>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</si>
  <si>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</si>
  <si>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</si>
  <si>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</si>
  <si>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</si>
  <si>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</si>
  <si>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</si>
  <si>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</si>
  <si>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</si>
  <si>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</si>
  <si>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</si>
  <si>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</si>
  <si>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</si>
  <si>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</si>
  <si>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</si>
  <si>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</si>
  <si>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</si>
  <si>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</si>
  <si>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</si>
  <si>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</si>
  <si>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</si>
  <si>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</si>
  <si>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</si>
  <si>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</si>
  <si>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</si>
  <si>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</si>
  <si>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</si>
  <si>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</si>
  <si>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</si>
  <si>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</si>
  <si>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</si>
  <si>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</si>
  <si>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</si>
  <si>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</si>
  <si>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</si>
  <si>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</si>
  <si>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</si>
  <si>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</si>
  <si>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</si>
  <si>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</si>
  <si>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</si>
  <si>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</si>
  <si>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</si>
  <si>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</si>
  <si>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</si>
  <si>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</si>
  <si>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</si>
  <si>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</si>
  <si>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</si>
  <si>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</si>
  <si>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</si>
  <si>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</si>
  <si>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</si>
  <si>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</si>
  <si>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</si>
  <si>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</si>
  <si>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</si>
  <si>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</si>
  <si>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</si>
  <si>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</si>
  <si>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</si>
  <si>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</si>
  <si>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</si>
  <si>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</si>
  <si>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</si>
  <si>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</si>
  <si>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</si>
  <si>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</si>
  <si>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</si>
  <si>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</si>
  <si>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</si>
  <si>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</si>
  <si>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</si>
  <si>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</si>
  <si>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</si>
  <si>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</si>
  <si>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</si>
  <si>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</si>
  <si>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</si>
  <si>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</si>
  <si>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</si>
  <si>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</si>
  <si>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</si>
  <si>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</si>
  <si>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</si>
  <si>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</si>
  <si>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</si>
  <si>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</si>
  <si>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</si>
  <si>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</si>
  <si>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</si>
  <si>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</si>
  <si>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</si>
  <si>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</si>
  <si>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</si>
  <si>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</si>
  <si>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</si>
  <si>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</si>
  <si>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</si>
  <si>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</si>
  <si>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</si>
  <si>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</si>
  <si>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</si>
  <si>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</si>
  <si>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</si>
  <si>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</si>
  <si>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</si>
  <si>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</si>
  <si>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</si>
  <si>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</si>
  <si>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</si>
  <si>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</si>
  <si>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</si>
  <si>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</si>
  <si>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</si>
  <si>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</si>
  <si>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</si>
  <si>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</si>
  <si>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</si>
  <si>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</si>
  <si>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</si>
  <si>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</si>
  <si>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</si>
  <si>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</si>
  <si>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</si>
  <si>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</si>
  <si>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</si>
  <si>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</si>
  <si>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</si>
  <si>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</si>
  <si>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</si>
  <si>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</si>
  <si>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</si>
  <si>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</si>
  <si>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</si>
  <si>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</si>
  <si>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</si>
  <si>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</si>
  <si>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</si>
  <si>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</si>
  <si>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</si>
  <si>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</si>
  <si>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</si>
  <si>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</si>
  <si>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</si>
  <si>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</si>
  <si>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</si>
  <si>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</si>
  <si>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</si>
  <si>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</si>
  <si>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</si>
  <si>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</si>
  <si>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</si>
  <si>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</si>
  <si>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</si>
  <si>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</si>
  <si>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</si>
  <si>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</si>
  <si>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</si>
  <si>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</si>
  <si>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</si>
  <si>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</si>
  <si>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</si>
  <si>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</si>
  <si>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</si>
  <si>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</si>
  <si>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</si>
  <si>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</si>
  <si>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</si>
  <si>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</si>
  <si>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</si>
  <si>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</si>
  <si>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</si>
  <si>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</si>
  <si>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</si>
  <si>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</si>
  <si>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</si>
  <si>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</si>
  <si>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</si>
  <si>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</si>
  <si>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</si>
  <si>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</si>
  <si>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</si>
  <si>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</si>
  <si>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</si>
  <si>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</si>
  <si>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</si>
  <si>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</si>
  <si>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</si>
  <si>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</si>
  <si>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</si>
  <si>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</si>
  <si>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</si>
  <si>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</si>
  <si>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</si>
  <si>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</si>
  <si>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</si>
  <si>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</si>
  <si>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</si>
  <si>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</si>
  <si>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</si>
  <si>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</si>
  <si>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</si>
  <si>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</si>
  <si>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</si>
  <si>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</si>
  <si>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</si>
  <si>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</si>
  <si>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</si>
  <si>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</si>
  <si>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</si>
  <si>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</si>
  <si>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</si>
  <si>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</si>
  <si>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</si>
  <si>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</si>
  <si>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</si>
  <si>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</si>
  <si>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</si>
  <si>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</si>
  <si>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</si>
  <si>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</si>
  <si>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</si>
  <si>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</si>
  <si>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</si>
  <si>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</si>
  <si>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</si>
  <si>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</si>
  <si>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</si>
  <si>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</si>
  <si>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</si>
  <si>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</si>
  <si>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</si>
  <si>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</si>
  <si>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</si>
  <si>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</si>
  <si>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</si>
  <si>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</si>
  <si>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</si>
  <si>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</si>
  <si>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</si>
  <si>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</si>
  <si>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</si>
  <si>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</si>
  <si>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</si>
  <si>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</si>
  <si>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</si>
  <si>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</si>
  <si>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</si>
  <si>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</si>
  <si>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</si>
  <si>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</si>
  <si>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</si>
  <si>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</si>
  <si>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</si>
  <si>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</si>
  <si>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</si>
  <si>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</si>
  <si>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</si>
  <si>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</si>
  <si>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</si>
  <si>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</si>
  <si>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</si>
  <si>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</si>
  <si>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</si>
  <si>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</si>
  <si>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</si>
  <si>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</si>
  <si>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</si>
  <si>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</si>
  <si>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</si>
  <si>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</si>
  <si>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</si>
  <si>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</si>
  <si>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</si>
  <si>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</si>
  <si>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</si>
  <si>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</si>
  <si>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</si>
  <si>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</si>
  <si>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</si>
  <si>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</si>
  <si>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</si>
  <si>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</si>
  <si>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</si>
  <si>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</si>
  <si>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</si>
  <si>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</si>
  <si>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</si>
  <si>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</si>
  <si>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</si>
  <si>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</si>
  <si>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</si>
  <si>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</si>
  <si>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</si>
  <si>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</si>
  <si>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</si>
  <si>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</si>
  <si>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</si>
  <si>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</si>
  <si>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</si>
  <si>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</si>
  <si>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</si>
  <si>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</si>
  <si>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</si>
  <si>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</si>
  <si>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</si>
  <si>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</si>
  <si>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</si>
  <si>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</si>
  <si>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</si>
  <si>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</si>
  <si>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</si>
  <si>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</si>
  <si>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</si>
  <si>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</si>
  <si>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</si>
  <si>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</si>
  <si>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</si>
  <si>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</si>
  <si>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</si>
  <si>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</si>
  <si>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</si>
  <si>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</si>
  <si>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</si>
  <si>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</si>
  <si>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</si>
  <si>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</si>
  <si>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</si>
  <si>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</si>
  <si>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</si>
  <si>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</si>
  <si>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</si>
  <si>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</si>
  <si>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</si>
  <si>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</si>
  <si>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</si>
  <si>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</si>
  <si>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</si>
  <si>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</si>
  <si>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</si>
  <si>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</si>
  <si>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</si>
  <si>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</si>
  <si>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</si>
  <si>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</si>
  <si>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</si>
  <si>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</si>
  <si>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</si>
  <si>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</si>
  <si>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</si>
  <si>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</si>
  <si>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</si>
  <si>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</si>
  <si>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</si>
  <si>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</si>
  <si>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</si>
  <si>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</si>
  <si>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</si>
  <si>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</si>
  <si>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</si>
  <si>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</si>
  <si>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</si>
  <si>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</si>
  <si>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</si>
  <si>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</si>
  <si>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</si>
  <si>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</si>
  <si>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</si>
  <si>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</si>
  <si>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</si>
  <si>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</si>
  <si>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</si>
  <si>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</si>
  <si>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</si>
  <si>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</si>
  <si>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</si>
  <si>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</si>
  <si>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</si>
  <si>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</si>
  <si>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</si>
  <si>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</si>
  <si>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</si>
  <si>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</si>
  <si>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</si>
  <si>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</si>
  <si>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</si>
  <si>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</si>
  <si>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</si>
  <si>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</si>
  <si>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</si>
  <si>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</si>
  <si>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</si>
  <si>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</si>
  <si>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</si>
  <si>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</si>
  <si>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</si>
  <si>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</si>
  <si>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</si>
  <si>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</si>
  <si>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</si>
  <si>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</si>
  <si>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</si>
  <si>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</si>
  <si>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</si>
  <si>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</si>
  <si>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</si>
  <si>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</si>
  <si>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</si>
  <si>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</si>
  <si>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</si>
  <si>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</si>
  <si>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</si>
  <si>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</si>
  <si>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</si>
  <si>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</si>
  <si>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</si>
  <si>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</si>
  <si>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</si>
  <si>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</si>
  <si>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</si>
  <si>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</si>
  <si>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</si>
  <si>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</si>
  <si>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</si>
  <si>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</si>
  <si>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</si>
  <si>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</si>
  <si>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</si>
  <si>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</si>
  <si>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</si>
  <si>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</si>
  <si>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</si>
  <si>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</si>
  <si>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</si>
  <si>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</si>
  <si>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</si>
  <si>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</si>
  <si>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</si>
  <si>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</si>
  <si>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</si>
  <si>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</si>
  <si>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</si>
  <si>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</si>
  <si>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</si>
  <si>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</si>
  <si>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</si>
  <si>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</si>
  <si>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</si>
  <si>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</si>
  <si>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</si>
  <si>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</si>
  <si>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</si>
  <si>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</si>
  <si>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</si>
  <si>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</si>
  <si>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</si>
  <si>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</si>
  <si>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</si>
  <si>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</si>
  <si>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</si>
  <si>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</si>
  <si>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</si>
  <si>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</si>
  <si>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</si>
  <si>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</si>
  <si>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</si>
  <si>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</si>
  <si>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</si>
  <si>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</si>
  <si>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</si>
  <si>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</si>
  <si>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</si>
  <si>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</si>
  <si>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</si>
  <si>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</si>
  <si>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</si>
  <si>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</si>
  <si>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</si>
  <si>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</si>
  <si>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</si>
  <si>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</si>
  <si>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</si>
  <si>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</si>
  <si>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</si>
  <si>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</si>
  <si>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</si>
  <si>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</si>
  <si>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</si>
  <si>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</si>
  <si>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</si>
  <si>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</si>
  <si>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</si>
  <si>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</si>
  <si>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</si>
  <si>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</si>
  <si>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</si>
  <si>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</si>
  <si>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</si>
  <si>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</si>
  <si>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</si>
  <si>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</si>
  <si>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</si>
  <si>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</si>
  <si>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</si>
  <si>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</si>
  <si>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</si>
  <si>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</si>
  <si>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</si>
  <si>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</si>
  <si>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</si>
  <si>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</si>
  <si>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</si>
  <si>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</si>
  <si>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</si>
  <si>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</si>
  <si>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</si>
  <si>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</si>
  <si>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</si>
  <si>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</si>
  <si>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</si>
  <si>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</si>
  <si>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</si>
  <si>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</si>
  <si>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</si>
  <si>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</si>
  <si>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</si>
  <si>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</si>
  <si>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</si>
  <si>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</si>
  <si>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</si>
  <si>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</si>
  <si>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</si>
  <si>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</si>
  <si>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</si>
  <si>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</si>
  <si>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</si>
  <si>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</si>
  <si>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</si>
  <si>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</si>
  <si>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</si>
  <si>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</si>
  <si>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</si>
  <si>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</si>
  <si>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</si>
  <si>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</si>
  <si>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</si>
  <si>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</si>
  <si>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</si>
  <si>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</si>
  <si>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</si>
  <si>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</si>
  <si>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</si>
  <si>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</si>
  <si>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</si>
  <si>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</si>
  <si>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</si>
  <si>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</si>
  <si>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</si>
  <si>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</si>
  <si>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</si>
  <si>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</si>
  <si>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</si>
  <si>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</si>
  <si>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</si>
  <si>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</si>
  <si>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</si>
  <si>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</si>
  <si>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</si>
  <si>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</si>
  <si>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</si>
  <si>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</si>
  <si>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</si>
  <si>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</si>
  <si>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</si>
  <si>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</si>
  <si>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</si>
  <si>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</si>
  <si>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</si>
  <si>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</si>
  <si>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</si>
  <si>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</si>
  <si>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</si>
  <si>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</si>
  <si>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</si>
  <si>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</si>
  <si>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</si>
  <si>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</si>
  <si>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</si>
  <si>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</si>
  <si>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</si>
  <si>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</si>
  <si>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</si>
  <si>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</si>
  <si>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</si>
  <si>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</si>
  <si>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</si>
  <si>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</si>
  <si>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</si>
  <si>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</si>
  <si>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</si>
  <si>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</si>
  <si>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</si>
  <si>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</si>
  <si>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</si>
  <si>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</si>
  <si>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</si>
  <si>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</si>
  <si>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</si>
  <si>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</si>
  <si>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</si>
  <si>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</si>
  <si>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</si>
  <si>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</si>
  <si>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</si>
  <si>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</si>
  <si>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</si>
  <si>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</si>
  <si>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</si>
  <si>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</si>
  <si>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</si>
  <si>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</si>
  <si>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</si>
  <si>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</si>
  <si>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</si>
  <si>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</si>
  <si>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</si>
  <si>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</si>
  <si>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</si>
  <si>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</si>
  <si>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</si>
  <si>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</si>
  <si>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</si>
  <si>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</si>
  <si>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</si>
  <si>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</si>
  <si>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</si>
  <si>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</si>
  <si>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</si>
  <si>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</si>
  <si>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</si>
  <si>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</si>
  <si>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</si>
  <si>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</si>
  <si>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</si>
  <si>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</si>
  <si>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</si>
  <si>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</si>
  <si>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</si>
  <si>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</si>
  <si>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</si>
  <si>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</si>
  <si>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</si>
  <si>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</si>
  <si>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</si>
  <si>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</si>
  <si>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</si>
  <si>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</si>
  <si>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</si>
  <si>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</si>
  <si>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</si>
  <si>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</si>
  <si>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</si>
  <si>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</si>
  <si>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</si>
  <si>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</si>
  <si>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</si>
  <si>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</si>
  <si>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</si>
  <si>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</si>
  <si>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</si>
  <si>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</si>
  <si>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</si>
  <si>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</si>
  <si>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</si>
  <si>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</si>
  <si>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</si>
  <si>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</si>
  <si>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</si>
  <si>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</si>
  <si>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</si>
  <si>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</si>
  <si>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</si>
  <si>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</si>
  <si>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</si>
  <si>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</si>
  <si>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</si>
  <si>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</si>
  <si>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</si>
  <si>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</si>
  <si>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</si>
  <si>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</si>
  <si>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</si>
  <si>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</si>
  <si>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</si>
  <si>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</si>
  <si>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</si>
  <si>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</si>
  <si>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</si>
  <si>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</si>
  <si>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</si>
  <si>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</si>
  <si>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</si>
  <si>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</si>
  <si>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</si>
  <si>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</si>
  <si>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</si>
  <si>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</si>
  <si>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</si>
  <si>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</si>
  <si>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</si>
  <si>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</si>
  <si>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</si>
  <si>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</si>
  <si>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</si>
  <si>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</si>
  <si>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</si>
  <si>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</si>
  <si>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</si>
  <si>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</si>
  <si>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</si>
  <si>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</si>
  <si>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</si>
  <si>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</si>
  <si>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</si>
  <si>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</si>
  <si>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</si>
  <si>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</si>
  <si>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</si>
  <si>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</si>
  <si>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</si>
  <si>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</si>
  <si>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</si>
  <si>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</si>
  <si>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</si>
  <si>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</si>
  <si>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</si>
  <si>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</si>
  <si>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</si>
  <si>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</si>
  <si>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</si>
  <si>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</si>
  <si>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</si>
  <si>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</si>
  <si>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</si>
  <si>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</si>
  <si>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</si>
  <si>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</si>
  <si>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</si>
  <si>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</si>
  <si>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</si>
  <si>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</si>
  <si>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</si>
  <si>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</si>
  <si>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</si>
  <si>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</si>
  <si>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</si>
  <si>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</si>
  <si>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</si>
  <si>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</si>
  <si>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</si>
  <si>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</si>
  <si>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</si>
  <si>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</si>
  <si>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</si>
  <si>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</si>
  <si>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</si>
  <si>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</si>
  <si>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</si>
  <si>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</si>
  <si>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</si>
  <si>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</si>
  <si>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</si>
  <si>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</si>
  <si>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</si>
  <si>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</si>
  <si>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</si>
  <si>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</si>
  <si>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</si>
  <si>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</si>
  <si>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</si>
  <si>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</si>
  <si>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</si>
  <si>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</si>
  <si>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</si>
  <si>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</si>
  <si>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</si>
  <si>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</si>
  <si>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</si>
  <si>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</si>
  <si>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</si>
  <si>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</si>
  <si>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</si>
  <si>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</si>
  <si>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</si>
  <si>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</si>
  <si>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</si>
  <si>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</si>
  <si>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</si>
  <si>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</si>
  <si>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</si>
  <si>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</si>
  <si>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</si>
  <si>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</si>
  <si>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</si>
  <si>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</si>
  <si>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</si>
  <si>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</si>
  <si>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</si>
  <si>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</si>
  <si>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</si>
  <si>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</si>
  <si>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</si>
  <si>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</si>
  <si>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</si>
  <si>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</si>
  <si>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</si>
  <si>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</si>
  <si>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</si>
  <si>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</si>
  <si>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</si>
  <si>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</si>
  <si>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</si>
  <si>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</si>
  <si>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</si>
  <si>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</si>
  <si>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</si>
  <si>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</si>
  <si>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</si>
  <si>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</si>
  <si>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</si>
  <si>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</si>
  <si>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</si>
  <si>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</si>
  <si>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</si>
  <si>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</si>
  <si>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</si>
  <si>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</si>
  <si>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</si>
  <si>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</si>
  <si>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</si>
  <si>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</si>
  <si>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</si>
  <si>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</si>
  <si>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</si>
  <si>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</si>
  <si>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</si>
  <si>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</si>
  <si>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</si>
  <si>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</si>
  <si>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</si>
  <si>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</si>
  <si>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</si>
  <si>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</si>
  <si>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</si>
  <si>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</si>
  <si>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</si>
  <si>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</si>
  <si>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</si>
  <si>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</si>
  <si>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</si>
  <si>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</si>
  <si>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</si>
  <si>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</si>
  <si>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</si>
  <si>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</si>
  <si>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</si>
  <si>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</si>
  <si>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</si>
  <si>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</si>
  <si>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</si>
  <si>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</si>
  <si>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</si>
  <si>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</si>
  <si>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</si>
  <si>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</si>
  <si>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</si>
  <si>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</si>
  <si>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</si>
  <si>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</si>
  <si>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</si>
  <si>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</si>
  <si>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</si>
  <si>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</si>
  <si>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</si>
  <si>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</si>
  <si>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</si>
  <si>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</si>
  <si>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</si>
  <si>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</si>
  <si>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</si>
  <si>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</si>
  <si>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</si>
  <si>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</si>
  <si>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</si>
  <si>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</si>
  <si>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</si>
  <si>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</si>
  <si>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</si>
  <si>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</si>
  <si>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</si>
  <si>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</si>
  <si>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</si>
  <si>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</si>
  <si>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</si>
  <si>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</si>
  <si>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</si>
  <si>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</si>
  <si>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</si>
  <si>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</si>
  <si>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</si>
  <si>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</si>
  <si>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</si>
  <si>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</si>
  <si>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</si>
  <si>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</si>
  <si>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</si>
  <si>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</si>
  <si>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</si>
  <si>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</si>
  <si>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</si>
  <si>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</si>
  <si>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</si>
  <si>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</si>
  <si>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</si>
  <si>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</si>
  <si>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</si>
  <si>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</si>
  <si>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</si>
  <si>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</si>
  <si>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</si>
  <si>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</si>
  <si>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</si>
  <si>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</si>
  <si>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</si>
  <si>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</si>
  <si>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</si>
  <si>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</si>
  <si>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</si>
  <si>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</si>
  <si>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</si>
  <si>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</si>
  <si>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</si>
  <si>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</si>
  <si>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</si>
  <si>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</si>
  <si>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</si>
  <si>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</si>
  <si>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</si>
  <si>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</si>
  <si>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</si>
  <si>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</si>
  <si>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</si>
  <si>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</si>
  <si>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</si>
  <si>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</si>
  <si>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</si>
  <si>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</si>
  <si>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</si>
  <si>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</si>
  <si>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</si>
  <si>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</si>
  <si>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</si>
  <si>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</si>
  <si>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</si>
  <si>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</si>
  <si>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</si>
  <si>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</si>
  <si>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</si>
  <si>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</si>
  <si>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</si>
  <si>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</si>
  <si>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</si>
  <si>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</si>
  <si>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</si>
  <si>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</si>
  <si>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</si>
  <si>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</si>
  <si>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</si>
  <si>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</si>
  <si>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</si>
  <si>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</si>
  <si>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</si>
  <si>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</si>
  <si>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</si>
  <si>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</si>
  <si>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</si>
  <si>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</si>
  <si>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</si>
  <si>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</si>
  <si>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</si>
  <si>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</si>
  <si>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</si>
  <si>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</si>
  <si>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</si>
  <si>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</si>
  <si>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</si>
  <si>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</si>
  <si>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</si>
  <si>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</si>
  <si>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</si>
  <si>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</si>
  <si>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</si>
  <si>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</si>
  <si>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</si>
  <si>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</si>
  <si>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</si>
  <si>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</si>
  <si>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</si>
  <si>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</si>
  <si>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</si>
  <si>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</si>
  <si>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</si>
  <si>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</si>
  <si>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</si>
  <si>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</si>
  <si>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</si>
  <si>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</si>
  <si>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</si>
  <si>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</si>
  <si>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</si>
  <si>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</si>
  <si>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</si>
  <si>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</si>
  <si>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</si>
  <si>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</si>
  <si>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</si>
  <si>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</si>
  <si>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</si>
  <si>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</si>
  <si>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</si>
  <si>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</si>
  <si>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</si>
  <si>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</si>
  <si>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</si>
  <si>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</si>
  <si>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</si>
  <si>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</si>
  <si>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</si>
  <si>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</si>
  <si>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</si>
  <si>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</si>
  <si>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</si>
  <si>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</si>
  <si>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</si>
  <si>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</si>
  <si>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</si>
  <si>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</si>
  <si>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</si>
  <si>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</si>
  <si>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</si>
  <si>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</si>
  <si>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</si>
  <si>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</si>
  <si>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</si>
  <si>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</si>
  <si>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</si>
  <si>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</si>
  <si>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</si>
  <si>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</si>
  <si>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</si>
  <si>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</si>
  <si>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</si>
  <si>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</si>
  <si>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</si>
  <si>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</si>
  <si>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</si>
  <si>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</si>
  <si>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</si>
  <si>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</si>
  <si>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</si>
  <si>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</si>
  <si>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</si>
  <si>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</si>
  <si>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</si>
  <si>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</si>
  <si>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</si>
  <si>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</si>
  <si>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</si>
  <si>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</si>
  <si>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</si>
  <si>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</si>
  <si>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</si>
  <si>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</si>
  <si>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</si>
  <si>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</si>
  <si>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</si>
  <si>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</si>
  <si>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</si>
  <si>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</si>
  <si>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</si>
  <si>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</si>
  <si>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</si>
  <si>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</si>
  <si>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</si>
  <si>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</si>
  <si>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</si>
  <si>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</si>
  <si>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</si>
  <si>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</si>
  <si>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</si>
  <si>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</si>
  <si>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</si>
  <si>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</si>
  <si>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</si>
  <si>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</si>
  <si>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</si>
  <si>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</si>
  <si>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</si>
  <si>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</si>
  <si>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</si>
  <si>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</si>
  <si>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</si>
  <si>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</si>
  <si>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</si>
  <si>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</si>
  <si>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</si>
  <si>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</si>
  <si>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</si>
  <si>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</si>
  <si>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</si>
  <si>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</si>
  <si>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</si>
  <si>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</si>
  <si>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</si>
  <si>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</si>
  <si>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</si>
  <si>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</si>
  <si>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</si>
  <si>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</si>
  <si>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</si>
  <si>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</si>
  <si>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</si>
  <si>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</si>
  <si>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</si>
  <si>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</si>
  <si>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</si>
  <si>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</si>
  <si>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</si>
  <si>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</si>
  <si>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</si>
  <si>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</si>
  <si>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</si>
  <si>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</si>
  <si>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</si>
  <si>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</si>
  <si>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</si>
  <si>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</si>
  <si>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</si>
  <si>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</si>
  <si>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</si>
  <si>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</si>
  <si>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</si>
  <si>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</si>
  <si>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</si>
  <si>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</si>
  <si>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</si>
  <si>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</si>
  <si>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</si>
  <si>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</si>
  <si>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</si>
  <si>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</si>
  <si>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</si>
  <si>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</si>
  <si>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</si>
  <si>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</si>
  <si>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</si>
  <si>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</si>
  <si>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</si>
  <si>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</si>
  <si>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</si>
  <si>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</si>
  <si>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</si>
  <si>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</si>
  <si>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</si>
  <si>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</si>
  <si>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</si>
  <si>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</si>
  <si>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</si>
  <si>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</si>
  <si>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</si>
  <si>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</si>
  <si>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</si>
  <si>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</si>
  <si>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</si>
  <si>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</si>
  <si>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</si>
  <si>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</si>
  <si>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</si>
  <si>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</si>
  <si>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</si>
  <si>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</si>
  <si>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</si>
  <si>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</si>
  <si>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</si>
  <si>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</si>
  <si>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</si>
  <si>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</si>
  <si>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</si>
  <si>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</si>
  <si>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</si>
  <si>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</si>
  <si>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</si>
  <si>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</si>
  <si>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</si>
  <si>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</si>
  <si>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</si>
  <si>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</si>
  <si>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</si>
  <si>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</si>
  <si>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</si>
  <si>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</si>
  <si>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</si>
  <si>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</si>
  <si>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</si>
  <si>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</si>
  <si>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</si>
  <si>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</si>
  <si>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</si>
  <si>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</si>
  <si>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</si>
  <si>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</si>
  <si>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</si>
  <si>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</si>
  <si>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</si>
  <si>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</si>
  <si>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</si>
  <si>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</si>
  <si>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</si>
  <si>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</si>
  <si>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</si>
  <si>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</si>
  <si>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</si>
  <si>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</si>
  <si>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</si>
  <si>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</si>
  <si>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</si>
  <si>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</si>
  <si>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</si>
  <si>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</si>
  <si>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</si>
  <si>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</si>
  <si>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</si>
  <si>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</si>
  <si>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</si>
  <si>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</si>
  <si>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</si>
  <si>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</si>
  <si>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</si>
  <si>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</si>
  <si>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</si>
  <si>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</si>
  <si>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</si>
  <si>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</si>
  <si>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</si>
  <si>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</si>
  <si>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</si>
  <si>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</si>
  <si>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</si>
  <si>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</si>
  <si>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</si>
  <si>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</si>
  <si>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</si>
  <si>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</si>
  <si>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</si>
  <si>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</si>
  <si>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</si>
  <si>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</si>
  <si>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</si>
  <si>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</si>
  <si>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</si>
  <si>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</si>
  <si>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</si>
  <si>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</si>
  <si>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</si>
  <si>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</si>
  <si>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</si>
  <si>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</si>
  <si>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</si>
  <si>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</si>
  <si>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</si>
  <si>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</si>
  <si>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</si>
  <si>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</si>
  <si>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</si>
  <si>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</si>
  <si>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</si>
  <si>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</si>
  <si>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</si>
  <si>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</si>
  <si>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</si>
  <si>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</si>
  <si>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</si>
  <si>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</si>
  <si>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</si>
  <si>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</si>
  <si>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</si>
  <si>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</si>
  <si>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</si>
  <si>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</si>
  <si>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</si>
  <si>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</si>
  <si>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</si>
  <si>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</si>
  <si>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</si>
  <si>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</si>
  <si>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</si>
  <si>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</si>
  <si>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</si>
  <si>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</si>
  <si>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</si>
  <si>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</si>
  <si>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</si>
  <si>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</si>
  <si>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</si>
  <si>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</si>
  <si>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</si>
  <si>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</si>
  <si>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</si>
  <si>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</si>
  <si>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</si>
  <si>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</si>
  <si>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</si>
  <si>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</si>
  <si>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</si>
  <si>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</si>
  <si>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</si>
  <si>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</si>
  <si>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</si>
  <si>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</si>
  <si>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</si>
  <si>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</si>
  <si>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</si>
  <si>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</si>
  <si>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</si>
  <si>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</si>
  <si>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</si>
  <si>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</si>
  <si>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</si>
  <si>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</si>
  <si>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</si>
  <si>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</si>
  <si>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</si>
  <si>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</si>
  <si>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</si>
  <si>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</si>
  <si>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</si>
  <si>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</si>
  <si>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</si>
  <si>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</si>
  <si>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</si>
  <si>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</si>
  <si>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</si>
  <si>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</si>
  <si>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</si>
  <si>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</si>
  <si>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</si>
  <si>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</si>
  <si>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</si>
  <si>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</si>
  <si>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</si>
  <si>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</si>
  <si>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</si>
  <si>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</si>
  <si>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</si>
  <si>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</si>
  <si>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</si>
  <si>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</si>
  <si>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</si>
  <si>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</si>
  <si>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</si>
  <si>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</si>
  <si>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</si>
  <si>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</si>
  <si>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</si>
  <si>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</si>
  <si>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</si>
  <si>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</si>
  <si>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</si>
  <si>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</si>
  <si>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</si>
  <si>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</si>
  <si>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</si>
  <si>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</si>
  <si>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</si>
  <si>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</si>
  <si>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</si>
  <si>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</si>
  <si>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</si>
  <si>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</si>
  <si>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</si>
  <si>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</si>
  <si>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</si>
  <si>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</si>
  <si>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</si>
  <si>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</si>
  <si>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</si>
  <si>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</si>
  <si>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</si>
  <si>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</si>
  <si>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</si>
  <si>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</si>
  <si>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</si>
  <si>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</si>
  <si>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</si>
  <si>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</si>
  <si>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</si>
  <si>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</si>
  <si>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</si>
  <si>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</si>
  <si>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</si>
  <si>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</si>
  <si>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</si>
  <si>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</si>
  <si>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</si>
  <si>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</si>
  <si>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</si>
  <si>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</si>
  <si>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</si>
  <si>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</si>
  <si>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</si>
  <si>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</si>
  <si>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</si>
  <si>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</si>
  <si>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</si>
  <si>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</si>
  <si>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</si>
  <si>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</si>
  <si>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</si>
  <si>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</si>
  <si>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</si>
  <si>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</si>
  <si>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</si>
  <si>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</si>
  <si>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</si>
  <si>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</si>
  <si>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</si>
  <si>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</si>
  <si>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</si>
  <si>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</si>
  <si>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</si>
  <si>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</si>
  <si>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</si>
  <si>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</si>
  <si>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</si>
  <si>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</si>
  <si>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</si>
  <si>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</si>
  <si>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</si>
  <si>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</si>
  <si>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</si>
  <si>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</si>
  <si>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</si>
  <si>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</si>
  <si>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</si>
  <si>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</si>
  <si>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</si>
  <si>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</si>
  <si>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</si>
  <si>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</si>
  <si>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</si>
  <si>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</si>
  <si>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</si>
  <si>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</si>
  <si>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</si>
  <si>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</si>
  <si>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</si>
  <si>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</si>
  <si>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</si>
  <si>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</si>
  <si>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</si>
  <si>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</si>
  <si>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</si>
  <si>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</si>
  <si>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</si>
  <si>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</si>
  <si>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</si>
  <si>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</si>
  <si>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</si>
  <si>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</si>
  <si>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</si>
  <si>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</si>
  <si>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</si>
  <si>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</si>
  <si>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</si>
  <si>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</si>
  <si>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</si>
  <si>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</si>
  <si>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</si>
  <si>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</si>
  <si>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</si>
  <si>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</si>
  <si>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</si>
  <si>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</si>
  <si>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</si>
  <si>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</si>
  <si>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</si>
  <si>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</si>
  <si>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</si>
  <si>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</si>
  <si>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</si>
  <si>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</si>
  <si>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</si>
  <si>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</si>
  <si>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</si>
  <si>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</si>
  <si>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</si>
  <si>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</si>
  <si>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</si>
  <si>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</si>
  <si>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</si>
  <si>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</si>
  <si>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</si>
  <si>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</si>
  <si>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</si>
  <si>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</si>
  <si>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</si>
  <si>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</si>
  <si>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</si>
  <si>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</si>
  <si>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</si>
  <si>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</si>
  <si>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</si>
  <si>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</si>
  <si>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</si>
  <si>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</si>
  <si>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</si>
  <si>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</si>
  <si>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</si>
  <si>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</si>
  <si>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</si>
  <si>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</si>
  <si>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</si>
  <si>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</si>
  <si>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</si>
  <si>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</si>
  <si>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</si>
  <si>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</si>
  <si>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</si>
  <si>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</si>
  <si>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</si>
  <si>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</si>
  <si>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</si>
  <si>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</si>
  <si>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</si>
  <si>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</si>
  <si>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</si>
  <si>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</si>
  <si>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</si>
  <si>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</si>
  <si>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</si>
  <si>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</si>
  <si>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</si>
  <si>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</si>
  <si>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</si>
  <si>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</si>
  <si>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</si>
  <si>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</si>
  <si>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</si>
  <si>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</si>
  <si>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</si>
  <si>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</si>
  <si>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</si>
  <si>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</si>
  <si>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</si>
  <si>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</si>
  <si>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</si>
  <si>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</si>
  <si>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</si>
  <si>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</si>
  <si>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</si>
  <si>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</si>
  <si>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</si>
  <si>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</si>
  <si>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</si>
  <si>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</si>
  <si>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</si>
  <si>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</si>
  <si>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</si>
  <si>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</si>
  <si>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</si>
  <si>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</si>
  <si>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</si>
  <si>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</si>
  <si>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</si>
  <si>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</si>
  <si>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</si>
  <si>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</si>
  <si>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</si>
  <si>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</si>
  <si>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</si>
  <si>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</si>
  <si>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</si>
  <si>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</si>
  <si>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</si>
  <si>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</si>
  <si>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</si>
  <si>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</si>
  <si>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</si>
  <si>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</si>
  <si>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</si>
  <si>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</si>
  <si>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</si>
  <si>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</si>
  <si>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</si>
  <si>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</si>
  <si>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</si>
  <si>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</si>
  <si>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</si>
  <si>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</si>
  <si>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</si>
  <si>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</si>
  <si>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</si>
  <si>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</si>
  <si>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</si>
  <si>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</si>
  <si>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</si>
  <si>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</si>
  <si>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</si>
  <si>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</si>
  <si>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</si>
  <si>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</si>
  <si>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</si>
  <si>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</si>
  <si>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</si>
  <si>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</si>
  <si>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</si>
  <si>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</si>
  <si>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</si>
  <si>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</si>
  <si>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</si>
  <si>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</si>
  <si>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</si>
  <si>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</si>
  <si>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</si>
  <si>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</si>
  <si>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</si>
  <si>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</si>
  <si>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</si>
  <si>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</si>
  <si>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</si>
  <si>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</si>
  <si>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</si>
  <si>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</si>
  <si>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</si>
  <si>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</si>
  <si>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</si>
  <si>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</si>
  <si>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</si>
  <si>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</si>
  <si>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</si>
  <si>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</si>
  <si>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</si>
  <si>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</si>
  <si>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</si>
  <si>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</si>
  <si>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</si>
  <si>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</si>
  <si>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</si>
  <si>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</si>
  <si>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</si>
  <si>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</si>
  <si>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</si>
  <si>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</si>
  <si>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</si>
  <si>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</si>
  <si>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</si>
  <si>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</si>
  <si>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</si>
  <si>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</si>
  <si>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</si>
  <si>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</si>
  <si>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</si>
  <si>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</si>
  <si>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</si>
  <si>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</si>
  <si>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</si>
  <si>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</si>
  <si>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</si>
  <si>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</si>
  <si>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</si>
  <si>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</si>
  <si>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</si>
  <si>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</si>
  <si>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</si>
  <si>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</si>
  <si>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</si>
  <si>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</si>
  <si>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</si>
  <si>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</si>
  <si>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</si>
  <si>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</si>
  <si>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</si>
  <si>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</si>
  <si>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</si>
  <si>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</si>
  <si>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</si>
  <si>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</si>
  <si>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</si>
  <si>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</si>
  <si>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</si>
  <si>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</si>
  <si>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</si>
  <si>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</si>
  <si>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</si>
  <si>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</si>
  <si>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</si>
  <si>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</si>
  <si>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</si>
  <si>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</si>
  <si>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</si>
  <si>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</si>
  <si>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</si>
  <si>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</si>
  <si>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</si>
  <si>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</si>
  <si>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</si>
  <si>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</si>
  <si>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</si>
  <si>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</si>
  <si>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</si>
  <si>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</si>
  <si>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</si>
  <si>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</si>
  <si>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</si>
  <si>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</si>
  <si>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</si>
  <si>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</si>
  <si>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</si>
  <si>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</si>
  <si>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</si>
  <si>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</si>
  <si>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</si>
  <si>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</si>
  <si>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</si>
  <si>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</si>
  <si>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</si>
  <si>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</si>
  <si>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</si>
  <si>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</si>
  <si>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</si>
  <si>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</si>
  <si>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</si>
  <si>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</si>
  <si>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</si>
  <si>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</si>
  <si>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</si>
  <si>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</si>
  <si>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</si>
  <si>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</si>
  <si>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</si>
  <si>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</si>
  <si>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</si>
  <si>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</si>
  <si>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</si>
  <si>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</si>
  <si>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</si>
  <si>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</si>
  <si>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</si>
  <si>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</si>
  <si>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</si>
  <si>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</si>
  <si>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</si>
  <si>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</si>
  <si>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</si>
  <si>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</si>
  <si>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</si>
  <si>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</si>
  <si>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</si>
  <si>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</si>
  <si>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</si>
  <si>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</si>
  <si>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</si>
  <si>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</si>
  <si>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</si>
  <si>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</si>
  <si>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</si>
  <si>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</si>
  <si>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</si>
  <si>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</si>
  <si>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</si>
  <si>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</si>
  <si>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</si>
  <si>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</si>
  <si>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</si>
  <si>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</si>
  <si>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</si>
  <si>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</si>
  <si>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</si>
  <si>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</si>
  <si>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</si>
  <si>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</si>
  <si>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</si>
  <si>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</si>
  <si>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</si>
  <si>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</si>
  <si>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</si>
  <si>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</si>
  <si>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</si>
  <si>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</si>
  <si>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</si>
  <si>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</si>
  <si>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</si>
  <si>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</si>
  <si>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</si>
  <si>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</si>
  <si>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</si>
  <si>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</si>
  <si>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</si>
  <si>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</si>
  <si>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</si>
  <si>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</si>
  <si>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</si>
  <si>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</si>
  <si>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</si>
  <si>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</si>
  <si>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</si>
  <si>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</si>
  <si>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</si>
  <si>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</si>
  <si>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</si>
  <si>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</si>
  <si>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</si>
  <si>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</si>
  <si>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</si>
  <si>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</si>
  <si>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</si>
  <si>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</si>
  <si>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</si>
  <si>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</si>
  <si>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</si>
  <si>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</si>
  <si>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</si>
  <si>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</si>
  <si>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</si>
  <si>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</si>
  <si>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</si>
  <si>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</si>
  <si>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</si>
  <si>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</si>
  <si>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</si>
  <si>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</si>
  <si>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</si>
  <si>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</si>
  <si>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</si>
  <si>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</si>
  <si>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</si>
  <si>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</si>
  <si>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</si>
  <si>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</si>
  <si>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</si>
  <si>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</si>
  <si>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</si>
  <si>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</si>
  <si>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</si>
  <si>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</si>
  <si>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</si>
  <si>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</si>
  <si>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</si>
  <si>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</si>
  <si>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</si>
  <si>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</si>
  <si>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</si>
  <si>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</si>
  <si>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</si>
  <si>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</si>
  <si>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</si>
  <si>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</si>
  <si>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</si>
  <si>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</si>
  <si>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</si>
  <si>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</si>
  <si>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</si>
  <si>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</si>
  <si>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</si>
  <si>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</si>
  <si>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</si>
  <si>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</si>
  <si>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</si>
  <si>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</si>
  <si>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</si>
  <si>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</si>
  <si>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</si>
  <si>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</si>
  <si>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</si>
  <si>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</si>
  <si>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</si>
  <si>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</si>
  <si>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</si>
  <si>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</si>
  <si>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</si>
  <si>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</si>
  <si>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</si>
  <si>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</si>
  <si>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</si>
  <si>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</si>
  <si>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</si>
  <si>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</si>
  <si>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</si>
  <si>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</si>
  <si>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</si>
  <si>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</si>
  <si>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</si>
  <si>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</si>
  <si>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</si>
  <si>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</si>
  <si>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</si>
  <si>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</si>
  <si>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</si>
  <si>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</si>
  <si>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</si>
  <si>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</si>
  <si>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</si>
  <si>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</si>
  <si>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</si>
  <si>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</si>
  <si>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</si>
  <si>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</si>
  <si>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</si>
  <si>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</si>
  <si>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</si>
  <si>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</si>
  <si>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</si>
  <si>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</si>
  <si>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</si>
  <si>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</si>
  <si>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</si>
  <si>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</si>
  <si>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</si>
  <si>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</si>
  <si>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</si>
  <si>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</si>
  <si>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</si>
  <si>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</si>
  <si>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</si>
  <si>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</si>
  <si>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</si>
  <si>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</si>
  <si>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</si>
  <si>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</si>
  <si>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</si>
  <si>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</si>
  <si>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</si>
  <si>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</si>
  <si>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</si>
  <si>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</si>
  <si>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</si>
  <si>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</si>
  <si>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</si>
  <si>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</si>
  <si>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</si>
  <si>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</si>
  <si>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</si>
  <si>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</si>
  <si>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</si>
  <si>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</si>
  <si>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</si>
  <si>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</si>
  <si>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</si>
  <si>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</si>
  <si>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</si>
  <si>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</si>
  <si>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</si>
  <si>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</si>
  <si>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</si>
  <si>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</si>
  <si>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</si>
  <si>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</si>
  <si>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</si>
  <si>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</si>
  <si>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</si>
  <si>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</si>
  <si>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</si>
  <si>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</si>
  <si>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</si>
  <si>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</si>
  <si>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</si>
  <si>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</si>
  <si>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</si>
  <si>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</si>
  <si>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</si>
  <si>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</si>
  <si>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</si>
  <si>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</si>
  <si>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</si>
  <si>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</si>
  <si>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</si>
  <si>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</si>
  <si>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</si>
  <si>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</si>
  <si>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</si>
  <si>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</si>
  <si>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</si>
  <si>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</si>
  <si>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</si>
  <si>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</si>
  <si>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</si>
  <si>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</si>
  <si>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</si>
  <si>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</si>
  <si>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</si>
  <si>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</si>
  <si>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</si>
  <si>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</si>
  <si>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</si>
  <si>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</si>
  <si>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</si>
  <si>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</si>
  <si>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</si>
  <si>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</si>
  <si>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</si>
  <si>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</si>
  <si>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</si>
  <si>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</si>
  <si>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</si>
  <si>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</si>
  <si>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</si>
  <si>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</si>
  <si>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</si>
  <si>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</si>
  <si>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</si>
  <si>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</si>
  <si>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</si>
  <si>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</si>
  <si>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</si>
  <si>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</si>
  <si>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</si>
  <si>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</si>
  <si>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</si>
  <si>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</si>
  <si>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</si>
  <si>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</si>
  <si>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</si>
  <si>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</si>
  <si>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</si>
  <si>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</si>
  <si>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</si>
  <si>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</si>
  <si>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</si>
  <si>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</si>
  <si>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</si>
  <si>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</si>
  <si>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</si>
  <si>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</si>
  <si>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</si>
  <si>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</si>
  <si>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</si>
  <si>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</si>
  <si>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</si>
  <si>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</si>
  <si>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</si>
  <si>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</si>
  <si>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</si>
  <si>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</si>
  <si>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</si>
  <si>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</si>
  <si>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</si>
  <si>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</si>
  <si>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</si>
  <si>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</si>
  <si>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</si>
  <si>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</si>
  <si>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</si>
  <si>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</si>
  <si>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</si>
  <si>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</si>
  <si>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</si>
  <si>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</si>
  <si>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</si>
  <si>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</si>
  <si>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</si>
  <si>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</si>
  <si>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</si>
  <si>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</si>
  <si>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</si>
  <si>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</si>
  <si>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</si>
  <si>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</si>
  <si>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</si>
  <si>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</si>
  <si>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</si>
  <si>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</si>
  <si>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</si>
  <si>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</si>
  <si>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</si>
  <si>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</si>
  <si>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</si>
  <si>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</si>
  <si>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</si>
  <si>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</si>
  <si>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</si>
  <si>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</si>
  <si>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</si>
  <si>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</si>
  <si>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</si>
  <si>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</si>
  <si>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</si>
  <si>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</si>
  <si>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</si>
  <si>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</si>
  <si>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</si>
  <si>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</si>
  <si>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</si>
  <si>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</si>
  <si>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</si>
  <si>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</si>
  <si>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</si>
  <si>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</si>
  <si>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</si>
  <si>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</si>
  <si>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</si>
  <si>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</si>
  <si>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</si>
  <si>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</si>
  <si>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</si>
  <si>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</si>
  <si>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</si>
  <si>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</si>
  <si>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</si>
  <si>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</si>
  <si>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</si>
  <si>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</si>
  <si>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</si>
  <si>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</si>
  <si>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</si>
  <si>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</si>
  <si>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</si>
  <si>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</si>
  <si>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</si>
  <si>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</si>
  <si>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</si>
  <si>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</si>
  <si>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</si>
  <si>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</si>
  <si>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</si>
  <si>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</si>
  <si>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</si>
  <si>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</si>
  <si>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</si>
  <si>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</si>
  <si>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</si>
  <si>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</si>
  <si>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</si>
  <si>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</si>
  <si>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</si>
  <si>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</si>
  <si>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</si>
  <si>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</si>
  <si>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</si>
  <si>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</si>
  <si>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</si>
  <si>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</si>
  <si>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</si>
  <si>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</si>
  <si>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</si>
  <si>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</si>
  <si>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</si>
  <si>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</si>
  <si>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</si>
  <si>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</si>
  <si>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</si>
  <si>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</si>
  <si>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</si>
  <si>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</si>
  <si>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</si>
  <si>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</si>
  <si>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</si>
  <si>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</si>
  <si>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</si>
  <si>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</si>
  <si>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</si>
  <si>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</si>
  <si>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</si>
  <si>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</si>
  <si>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</si>
  <si>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</si>
  <si>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</si>
  <si>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</si>
  <si>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</si>
  <si>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</si>
  <si>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</si>
  <si>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</si>
  <si>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</si>
  <si>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</si>
  <si>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</si>
  <si>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</si>
  <si>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</si>
  <si>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</si>
  <si>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</si>
  <si>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</si>
  <si>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</si>
  <si>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</si>
  <si>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</si>
  <si>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</si>
  <si>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</si>
  <si>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</si>
  <si>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</si>
  <si>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</si>
  <si>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</si>
  <si>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</si>
  <si>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</si>
  <si>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</si>
  <si>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</si>
  <si>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</si>
  <si>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</si>
  <si>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</si>
  <si>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</si>
  <si>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</si>
  <si>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</si>
  <si>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</si>
  <si>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</si>
  <si>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</si>
  <si>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</si>
  <si>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</si>
  <si>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</si>
  <si>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</si>
  <si>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</si>
  <si>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</si>
  <si>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</si>
  <si>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</si>
  <si>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</si>
  <si>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</si>
  <si>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</si>
  <si>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</si>
  <si>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</si>
  <si>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</si>
  <si>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</si>
  <si>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</si>
  <si>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</si>
  <si>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</si>
  <si>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</si>
  <si>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</si>
  <si>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</si>
  <si>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</si>
  <si>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</si>
  <si>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</si>
  <si>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</si>
  <si>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</si>
  <si>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</si>
  <si>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</si>
  <si>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</si>
  <si>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</si>
  <si>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</si>
  <si>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</si>
  <si>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</si>
  <si>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</si>
  <si>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</si>
  <si>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</si>
  <si>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</si>
  <si>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</si>
  <si>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</si>
  <si>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</si>
  <si>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</si>
  <si>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</si>
  <si>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</si>
  <si>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</si>
  <si>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</si>
  <si>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</si>
  <si>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</si>
  <si>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</si>
  <si>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</si>
  <si>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</si>
  <si>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</si>
  <si>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</si>
  <si>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</si>
  <si>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</si>
  <si>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</si>
  <si>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</si>
  <si>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</si>
  <si>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</si>
  <si>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</si>
  <si>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</si>
  <si>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</si>
  <si>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</si>
  <si>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</si>
  <si>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</si>
  <si>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</si>
  <si>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</si>
  <si>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</si>
  <si>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</si>
  <si>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</si>
  <si>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</si>
  <si>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</si>
  <si>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</si>
  <si>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</si>
  <si>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</si>
  <si>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</si>
  <si>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</si>
  <si>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</si>
  <si>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</si>
  <si>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</si>
  <si>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</si>
  <si>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</si>
  <si>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</si>
  <si>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</si>
  <si>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</si>
  <si>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</si>
  <si>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</si>
  <si>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</si>
  <si>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</si>
  <si>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</si>
  <si>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</si>
  <si>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</si>
  <si>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</si>
  <si>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</si>
  <si>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</si>
  <si>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</si>
  <si>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</si>
  <si>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</si>
  <si>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</si>
  <si>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</si>
  <si>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</si>
  <si>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</si>
  <si>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</si>
  <si>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</si>
  <si>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</si>
  <si>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</si>
  <si>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</si>
  <si>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</si>
  <si>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</si>
  <si>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</si>
  <si>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</si>
  <si>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</si>
  <si>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</si>
  <si>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</si>
  <si>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</si>
  <si>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</si>
  <si>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</si>
  <si>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</si>
  <si>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</si>
  <si>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</si>
  <si>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</si>
  <si>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</si>
  <si>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</si>
  <si>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</si>
  <si>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</si>
  <si>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</si>
  <si>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</si>
  <si>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</si>
  <si>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</si>
  <si>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</si>
  <si>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</si>
  <si>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</si>
  <si>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</si>
  <si>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</si>
  <si>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</si>
  <si>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</si>
  <si>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</si>
  <si>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</si>
  <si>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</si>
  <si>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</si>
  <si>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</si>
  <si>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</si>
  <si>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</si>
  <si>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</si>
  <si>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</si>
  <si>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</si>
  <si>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</si>
  <si>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</si>
  <si>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</si>
  <si>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</si>
  <si>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</si>
  <si>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</si>
  <si>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</si>
  <si>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</si>
  <si>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</si>
  <si>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</si>
  <si>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</si>
  <si>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</si>
  <si>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</si>
  <si>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</si>
  <si>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</si>
  <si>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</si>
  <si>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</si>
  <si>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</si>
  <si>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</si>
  <si>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</si>
  <si>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</si>
  <si>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</si>
  <si>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</si>
  <si>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</si>
  <si>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</si>
  <si>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</si>
  <si>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</si>
  <si>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</si>
  <si>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</si>
  <si>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</si>
  <si>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</si>
  <si>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</si>
  <si>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</si>
  <si>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</si>
  <si>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</si>
  <si>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</si>
  <si>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</si>
  <si>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</si>
  <si>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</si>
  <si>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</si>
  <si>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</si>
  <si>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</si>
  <si>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</si>
  <si>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</si>
  <si>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</si>
  <si>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</si>
  <si>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</si>
  <si>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</si>
  <si>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</si>
  <si>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</si>
  <si>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</si>
  <si>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</si>
  <si>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</si>
  <si>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</si>
  <si>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</si>
  <si>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</si>
  <si>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</si>
  <si>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</si>
  <si>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</si>
  <si>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</si>
  <si>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</si>
  <si>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</si>
  <si>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</si>
  <si>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</si>
  <si>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</si>
  <si>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</si>
  <si>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</si>
  <si>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</si>
  <si>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</si>
  <si>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</si>
  <si>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</si>
  <si>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</si>
  <si>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</si>
  <si>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</si>
  <si>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</si>
  <si>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</si>
  <si>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</si>
  <si>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</si>
  <si>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</si>
  <si>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</si>
  <si>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</si>
  <si>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</si>
  <si>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</si>
  <si>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</si>
  <si>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</si>
  <si>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</si>
  <si>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</si>
  <si>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</si>
  <si>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</si>
  <si>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</si>
  <si>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</si>
  <si>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</si>
  <si>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</si>
  <si>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</si>
  <si>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</si>
  <si>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</si>
  <si>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</si>
  <si>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</si>
  <si>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</si>
  <si>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</si>
  <si>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</si>
  <si>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</si>
  <si>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</si>
  <si>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</si>
  <si>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</si>
  <si>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</si>
  <si>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</si>
  <si>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</si>
  <si>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</si>
  <si>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</si>
  <si>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</si>
  <si>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</si>
  <si>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</si>
  <si>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</si>
  <si>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</si>
  <si>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</si>
  <si>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</si>
  <si>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</si>
  <si>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</si>
  <si>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</si>
  <si>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</si>
  <si>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</si>
  <si>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</si>
  <si>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</si>
  <si>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</si>
  <si>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</si>
  <si>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</si>
  <si>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</si>
  <si>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</si>
  <si>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</si>
  <si>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</si>
  <si>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</si>
  <si>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</si>
  <si>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</si>
  <si>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</si>
  <si>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</si>
  <si>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</si>
  <si>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</si>
  <si>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</si>
  <si>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</si>
  <si>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</si>
  <si>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</si>
  <si>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</si>
  <si>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</si>
  <si>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</si>
  <si>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</si>
  <si>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</si>
  <si>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</si>
  <si>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</si>
  <si>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</si>
  <si>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</si>
  <si>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</si>
  <si>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</si>
  <si>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</si>
  <si>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</si>
  <si>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</si>
  <si>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</si>
  <si>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</si>
  <si>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</si>
  <si>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</si>
  <si>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</si>
  <si>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</si>
  <si>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</si>
  <si>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</si>
  <si>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</si>
  <si>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</si>
  <si>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</si>
  <si>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</si>
  <si>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</si>
  <si>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</si>
  <si>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</si>
  <si>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</si>
  <si>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</si>
  <si>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</si>
  <si>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</si>
  <si>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</si>
  <si>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</si>
  <si>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</si>
  <si>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</si>
  <si>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</si>
  <si>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</si>
  <si>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</si>
  <si>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</si>
  <si>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</si>
  <si>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</si>
  <si>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</si>
  <si>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</si>
  <si>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</si>
  <si>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</si>
  <si>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</si>
  <si>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</si>
  <si>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</si>
  <si>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</si>
  <si>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</si>
  <si>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</si>
  <si>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</si>
  <si>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</si>
  <si>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</si>
  <si>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</si>
  <si>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</si>
  <si>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</si>
  <si>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</si>
  <si>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</si>
  <si>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</si>
  <si>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</si>
  <si>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</si>
  <si>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</si>
  <si>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</si>
  <si>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</si>
  <si>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</si>
  <si>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</si>
  <si>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</si>
  <si>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</si>
  <si>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</si>
  <si>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</si>
  <si>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</si>
  <si>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</si>
  <si>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</si>
  <si>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</si>
  <si>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</si>
  <si>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</si>
  <si>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</si>
  <si>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</si>
  <si>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</si>
  <si>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</si>
  <si>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</si>
  <si>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</si>
  <si>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</si>
  <si>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</si>
  <si>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</si>
  <si>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</si>
  <si>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</si>
  <si>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</si>
  <si>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</si>
  <si>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</si>
  <si>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</si>
  <si>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</si>
  <si>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</si>
  <si>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</si>
  <si>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</si>
  <si>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</si>
  <si>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</si>
  <si>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</si>
  <si>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</si>
  <si>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</si>
  <si>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</si>
  <si>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</si>
  <si>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</si>
  <si>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</si>
  <si>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</si>
  <si>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</si>
  <si>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</si>
  <si>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</si>
  <si>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</si>
  <si>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</si>
  <si>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</si>
  <si>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</si>
  <si>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</si>
  <si>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</si>
  <si>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</si>
  <si>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</si>
  <si>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</si>
  <si>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</si>
  <si>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</si>
  <si>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</si>
  <si>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</si>
  <si>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</si>
  <si>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</si>
  <si>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</si>
  <si>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</si>
  <si>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</si>
  <si>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</si>
  <si>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</si>
  <si>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</si>
  <si>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</si>
  <si>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</si>
  <si>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</si>
  <si>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</si>
  <si>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</si>
  <si>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</si>
  <si>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</si>
  <si>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</si>
  <si>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</si>
  <si>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</si>
  <si>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</si>
  <si>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</si>
  <si>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</si>
  <si>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</si>
  <si>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</si>
  <si>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</si>
  <si>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</si>
  <si>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</si>
  <si>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</si>
  <si>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</si>
  <si>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</si>
  <si>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</si>
  <si>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</si>
  <si>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</si>
  <si>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</si>
  <si>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</si>
  <si>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</si>
  <si>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</si>
  <si>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</si>
  <si>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</si>
  <si>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</si>
  <si>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</si>
  <si>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</si>
  <si>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</si>
  <si>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</si>
  <si>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</si>
  <si>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</si>
  <si>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</si>
  <si>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</si>
  <si>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</si>
  <si>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</si>
  <si>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</si>
  <si>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</si>
  <si>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</si>
  <si>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</si>
  <si>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</si>
  <si>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</si>
  <si>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</si>
  <si>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</si>
  <si>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</si>
  <si>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</si>
  <si>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</si>
  <si>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</si>
  <si>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</si>
  <si>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</si>
  <si>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</si>
  <si>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</si>
  <si>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</si>
  <si>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</si>
  <si>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</si>
  <si>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</si>
  <si>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</si>
  <si>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</si>
  <si>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</si>
  <si>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</si>
  <si>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</si>
  <si>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</si>
  <si>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</si>
  <si>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</si>
  <si>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</si>
  <si>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</si>
  <si>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</si>
  <si>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</si>
  <si>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</si>
  <si>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</si>
  <si>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</si>
  <si>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</si>
  <si>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</si>
  <si>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</si>
  <si>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</si>
  <si>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</si>
  <si>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</si>
  <si>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</si>
  <si>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</si>
  <si>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</si>
  <si>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</si>
  <si>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</si>
  <si>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</si>
  <si>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</si>
  <si>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</si>
  <si>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</si>
  <si>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</si>
  <si>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</si>
  <si>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</si>
  <si>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</si>
  <si>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</si>
  <si>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</si>
  <si>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</si>
  <si>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</si>
  <si>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</si>
  <si>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</si>
  <si>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</si>
  <si>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</si>
  <si>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</si>
  <si>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</si>
  <si>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</si>
  <si>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</si>
  <si>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</si>
  <si>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</si>
  <si>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</si>
  <si>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</si>
  <si>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</si>
  <si>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</si>
  <si>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</si>
  <si>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</si>
  <si>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</si>
  <si>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</si>
  <si>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</si>
  <si>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</si>
  <si>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</si>
  <si>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</si>
  <si>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</si>
  <si>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</si>
  <si>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</si>
  <si>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</si>
  <si>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</si>
  <si>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</si>
  <si>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</si>
  <si>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</si>
  <si>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</si>
  <si>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</si>
  <si>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</si>
  <si>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</si>
  <si>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</si>
  <si>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</si>
  <si>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</si>
  <si>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</si>
  <si>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</si>
  <si>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</si>
  <si>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</si>
  <si>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</si>
  <si>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</si>
  <si>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</si>
  <si>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</si>
  <si>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</si>
  <si>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</si>
  <si>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</si>
  <si>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</si>
  <si>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</si>
  <si>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</si>
  <si>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</si>
  <si>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</si>
  <si>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</si>
  <si>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</si>
  <si>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</si>
  <si>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</si>
  <si>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</si>
  <si>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</si>
  <si>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</si>
  <si>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</si>
  <si>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</si>
  <si>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</si>
  <si>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</si>
  <si>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</si>
  <si>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</si>
  <si>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</si>
  <si>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</si>
  <si>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</si>
  <si>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</si>
  <si>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</si>
  <si>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</si>
  <si>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</si>
  <si>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</si>
  <si>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</si>
  <si>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</si>
  <si>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</si>
  <si>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</si>
  <si>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</si>
  <si>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</si>
  <si>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</si>
  <si>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</si>
  <si>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</si>
  <si>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</si>
  <si>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</si>
  <si>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</si>
  <si>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</si>
  <si>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</si>
  <si>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</si>
  <si>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</si>
  <si>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</si>
  <si>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</si>
  <si>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</si>
  <si>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</si>
  <si>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</si>
  <si>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</si>
  <si>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</si>
  <si>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</si>
  <si>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</si>
  <si>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</si>
  <si>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</si>
  <si>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</si>
  <si>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</si>
  <si>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</si>
  <si>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</si>
  <si>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</si>
  <si>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</si>
  <si>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</si>
  <si>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</si>
  <si>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</si>
  <si>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</si>
  <si>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</si>
  <si>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</si>
  <si>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</si>
  <si>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</si>
  <si>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</si>
  <si>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</si>
  <si>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</si>
  <si>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</si>
  <si>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</si>
  <si>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</si>
  <si>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</si>
  <si>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</si>
  <si>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</si>
  <si>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</si>
  <si>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</si>
  <si>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</si>
  <si>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</si>
  <si>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</si>
  <si>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</si>
  <si>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</si>
  <si>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</si>
  <si>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</si>
  <si>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</si>
  <si>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</si>
  <si>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</si>
  <si>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</si>
  <si>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</si>
  <si>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</si>
  <si>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</si>
  <si>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</si>
  <si>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</si>
  <si>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</si>
  <si>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</si>
  <si>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</si>
  <si>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</si>
  <si>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</si>
  <si>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</si>
  <si>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</si>
  <si>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</si>
  <si>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</si>
  <si>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</si>
  <si>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</si>
  <si>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</si>
  <si>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</si>
  <si>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</si>
  <si>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</si>
  <si>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</si>
  <si>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</si>
  <si>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</si>
  <si>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</si>
  <si>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</si>
  <si>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</si>
  <si>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</si>
  <si>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</si>
  <si>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</si>
  <si>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</si>
  <si>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</si>
  <si>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</si>
  <si>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</si>
  <si>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</si>
  <si>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</si>
  <si>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</si>
  <si>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</si>
  <si>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</si>
  <si>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</si>
  <si>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</si>
  <si>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</si>
  <si>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</si>
  <si>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</si>
  <si>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</si>
  <si>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</si>
  <si>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</si>
  <si>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</si>
  <si>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</si>
  <si>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</si>
  <si>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</si>
  <si>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</si>
  <si>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</si>
  <si>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</si>
  <si>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</si>
  <si>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</si>
  <si>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</si>
  <si>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</si>
  <si>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</si>
  <si>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</si>
  <si>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</si>
  <si>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</si>
  <si>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</si>
  <si>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</si>
  <si>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</si>
  <si>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</si>
  <si>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</si>
  <si>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</si>
  <si>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</si>
  <si>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</si>
  <si>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</si>
  <si>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</si>
  <si>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</si>
  <si>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</si>
  <si>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</si>
  <si>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</si>
  <si>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</si>
  <si>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</si>
  <si>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</si>
  <si>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</si>
  <si>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</si>
  <si>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</si>
  <si>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</si>
  <si>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</si>
  <si>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</si>
  <si>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</si>
  <si>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</si>
  <si>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</si>
  <si>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</si>
  <si>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</si>
  <si>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</si>
  <si>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</si>
  <si>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</si>
  <si>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</si>
  <si>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</si>
  <si>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</si>
  <si>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</si>
  <si>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</si>
  <si>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</si>
  <si>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</si>
  <si>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</si>
  <si>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</si>
  <si>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</si>
  <si>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</si>
  <si>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</si>
  <si>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</si>
  <si>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</si>
  <si>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</si>
  <si>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</si>
  <si>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</si>
  <si>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</si>
  <si>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</si>
  <si>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</si>
  <si>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</si>
  <si>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</si>
  <si>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</si>
  <si>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</si>
  <si>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</si>
  <si>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</si>
  <si>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</si>
  <si>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</si>
  <si>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</si>
  <si>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</si>
  <si>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</si>
  <si>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</si>
  <si>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</si>
  <si>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</si>
  <si>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</si>
  <si>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</si>
  <si>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</si>
  <si>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</si>
  <si>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</si>
  <si>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</si>
  <si>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</si>
  <si>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</si>
  <si>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</si>
  <si>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</si>
  <si>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</si>
  <si>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</si>
  <si>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</si>
  <si>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</si>
  <si>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</si>
  <si>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</si>
  <si>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</si>
  <si>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</si>
  <si>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</si>
  <si>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</si>
  <si>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</si>
  <si>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</si>
  <si>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</si>
  <si>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</si>
  <si>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</si>
  <si>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</si>
  <si>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</si>
  <si>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</si>
  <si>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</si>
  <si>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</si>
  <si>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</si>
  <si>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</si>
  <si>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</si>
  <si>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</si>
  <si>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</si>
  <si>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</si>
  <si>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</si>
  <si>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</si>
  <si>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</si>
  <si>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</si>
  <si>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</si>
  <si>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</si>
  <si>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</si>
  <si>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</si>
  <si>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</si>
  <si>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</si>
  <si>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</si>
  <si>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</si>
  <si>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</si>
  <si>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</si>
  <si>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</si>
  <si>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</si>
  <si>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</si>
  <si>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</si>
  <si>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</si>
  <si>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</si>
  <si>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</si>
  <si>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</si>
  <si>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</si>
  <si>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</si>
  <si>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</si>
  <si>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</si>
  <si>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</si>
  <si>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</si>
  <si>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</si>
  <si>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</si>
  <si>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</si>
  <si>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</si>
  <si>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</si>
  <si>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</si>
  <si>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</si>
  <si>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</si>
  <si>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</si>
  <si>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</si>
  <si>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</si>
  <si>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</si>
  <si>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</si>
  <si>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</si>
  <si>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</si>
  <si>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</si>
  <si>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</si>
  <si>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</si>
  <si>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</si>
  <si>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</si>
  <si>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</si>
  <si>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</si>
  <si>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</si>
  <si>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</si>
  <si>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</si>
  <si>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</si>
  <si>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</si>
  <si>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</si>
  <si>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</si>
  <si>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</si>
  <si>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</si>
  <si>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</si>
  <si>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</si>
  <si>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</si>
  <si>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</si>
  <si>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</si>
  <si>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</si>
  <si>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</si>
  <si>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</si>
  <si>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</si>
  <si>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</si>
  <si>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</si>
  <si>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</si>
  <si>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</si>
  <si>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</si>
  <si>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</si>
  <si>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</si>
  <si>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</si>
  <si>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</si>
  <si>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</si>
  <si>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</si>
  <si>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</si>
  <si>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</si>
  <si>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</si>
  <si>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</si>
  <si>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</si>
  <si>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</si>
  <si>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</si>
  <si>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</si>
  <si>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</si>
  <si>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</si>
  <si>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</si>
  <si>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</si>
  <si>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</si>
  <si>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</si>
  <si>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</si>
  <si>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</si>
  <si>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</si>
  <si>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</si>
  <si>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</si>
  <si>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</si>
  <si>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</si>
  <si>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</si>
  <si>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</si>
  <si>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</si>
  <si>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</si>
  <si>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</si>
  <si>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</si>
  <si>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</si>
  <si>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</si>
  <si>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</si>
  <si>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</si>
  <si>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</si>
  <si>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</si>
  <si>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</si>
  <si>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</si>
  <si>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</si>
  <si>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</si>
  <si>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</si>
  <si>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</si>
  <si>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</si>
  <si>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</si>
  <si>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</si>
  <si>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</si>
  <si>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</si>
  <si>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</si>
  <si>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</si>
  <si>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</si>
  <si>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</si>
  <si>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</si>
  <si>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</si>
  <si>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</si>
  <si>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</si>
  <si>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</si>
  <si>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</si>
  <si>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</si>
  <si>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</si>
  <si>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</si>
  <si>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</si>
  <si>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</si>
  <si>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</si>
  <si>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</si>
  <si>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</si>
  <si>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</si>
  <si>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</si>
  <si>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</si>
  <si>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</si>
  <si>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</si>
  <si>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</si>
  <si>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</si>
  <si>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</si>
  <si>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</si>
  <si>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</si>
  <si>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</si>
  <si>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</si>
  <si>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</si>
  <si>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</si>
  <si>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</si>
  <si>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</si>
  <si>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</si>
  <si>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</si>
  <si>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</si>
  <si>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</si>
  <si>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</si>
  <si>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</si>
  <si>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</si>
  <si>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</si>
  <si>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</si>
  <si>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</si>
  <si>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</si>
  <si>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</si>
  <si>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</si>
  <si>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</si>
  <si>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</si>
  <si>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</si>
  <si>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</si>
  <si>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</si>
  <si>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</si>
  <si>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</si>
  <si>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</si>
  <si>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</si>
  <si>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</si>
  <si>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</si>
  <si>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</si>
  <si>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</si>
  <si>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</si>
  <si>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</si>
  <si>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</si>
  <si>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</si>
  <si>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</si>
  <si>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</si>
  <si>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</si>
  <si>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</si>
  <si>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</si>
  <si>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</si>
  <si>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</si>
  <si>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</si>
  <si>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</si>
  <si>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</si>
  <si>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</si>
  <si>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</si>
  <si>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</si>
  <si>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</si>
  <si>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</si>
  <si>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</si>
  <si>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</si>
  <si>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</si>
  <si>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</si>
  <si>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</si>
  <si>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</si>
  <si>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</si>
  <si>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</si>
  <si>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</si>
  <si>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</si>
  <si>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</si>
  <si>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</si>
  <si>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</si>
  <si>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</si>
  <si>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</si>
  <si>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</si>
  <si>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</si>
  <si>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</si>
  <si>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</si>
  <si>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</si>
  <si>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</si>
  <si>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</si>
  <si>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</si>
  <si>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</si>
  <si>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</si>
  <si>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</si>
  <si>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</si>
  <si>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</si>
  <si>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</si>
  <si>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</si>
  <si>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</si>
  <si>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</si>
  <si>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</si>
  <si>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</si>
  <si>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</si>
  <si>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</si>
  <si>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</si>
  <si>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</si>
  <si>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</si>
  <si>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</si>
  <si>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</si>
  <si>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</si>
  <si>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</si>
  <si>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</si>
  <si>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</si>
  <si>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</si>
  <si>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</si>
  <si>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</si>
  <si>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</si>
  <si>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</si>
  <si>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</si>
  <si>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</si>
  <si>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</si>
  <si>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</si>
  <si>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</si>
  <si>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</si>
  <si>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</si>
  <si>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</si>
  <si>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</si>
  <si>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</si>
  <si>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</si>
  <si>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</si>
  <si>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</si>
  <si>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</si>
  <si>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</si>
  <si>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</si>
  <si>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</si>
  <si>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</si>
  <si>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</si>
  <si>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</si>
  <si>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</si>
  <si>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</si>
  <si>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</si>
  <si>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</si>
  <si>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</si>
  <si>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</si>
  <si>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</si>
  <si>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</si>
  <si>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</si>
  <si>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</si>
  <si>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</si>
  <si>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</si>
  <si>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</si>
  <si>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</si>
  <si>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</si>
  <si>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</si>
  <si>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</si>
  <si>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</si>
  <si>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</si>
  <si>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</si>
  <si>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</si>
  <si>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</si>
  <si>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</si>
  <si>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</si>
  <si>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</si>
  <si>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</si>
  <si>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</si>
  <si>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</si>
  <si>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</si>
  <si>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</si>
  <si>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</si>
  <si>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</si>
  <si>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</si>
  <si>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</si>
  <si>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</si>
  <si>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</si>
  <si>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</si>
  <si>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</si>
  <si>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</si>
  <si>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</si>
  <si>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</si>
  <si>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</si>
  <si>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</si>
  <si>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</si>
  <si>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</si>
  <si>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</si>
  <si>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</si>
  <si>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</si>
  <si>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</si>
  <si>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</si>
  <si>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</si>
  <si>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</si>
  <si>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</si>
  <si>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</si>
  <si>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</si>
  <si>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</si>
  <si>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</si>
  <si>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</si>
  <si>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</si>
  <si>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</si>
  <si>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</si>
  <si>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</si>
  <si>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</si>
  <si>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</si>
  <si>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</si>
  <si>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</si>
  <si>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</si>
  <si>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</si>
  <si>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</si>
  <si>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</si>
  <si>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</si>
  <si>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</si>
  <si>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</si>
  <si>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</si>
  <si>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</si>
  <si>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</si>
  <si>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</si>
  <si>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</si>
  <si>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</si>
  <si>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</si>
  <si>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</si>
  <si>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</si>
  <si>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</si>
  <si>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</si>
  <si>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</si>
  <si>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</si>
  <si>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</si>
  <si>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</si>
  <si>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</si>
  <si>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</si>
  <si>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</si>
  <si>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</si>
  <si>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</si>
  <si>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</si>
  <si>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</si>
  <si>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</si>
  <si>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</si>
  <si>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</si>
  <si>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</si>
  <si>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</si>
  <si>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</si>
  <si>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</si>
  <si>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</si>
  <si>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</si>
  <si>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</si>
  <si>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</si>
  <si>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</si>
  <si>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</si>
  <si>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</si>
  <si>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</si>
  <si>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</si>
  <si>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</si>
  <si>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</si>
  <si>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</si>
  <si>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</si>
  <si>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</si>
  <si>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</si>
  <si>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</si>
  <si>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</si>
  <si>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</si>
  <si>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</si>
  <si>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</si>
  <si>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</si>
  <si>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</si>
  <si>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</si>
  <si>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</si>
  <si>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</si>
  <si>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</si>
  <si>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</si>
  <si>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</si>
  <si>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</si>
  <si>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</si>
  <si>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</si>
  <si>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</si>
  <si>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</si>
  <si>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</si>
  <si>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</si>
  <si>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</si>
  <si>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</si>
  <si>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</si>
  <si>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</si>
  <si>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</si>
  <si>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</si>
  <si>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</si>
  <si>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</si>
  <si>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</si>
  <si>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</si>
  <si>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</si>
  <si>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</si>
  <si>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</si>
  <si>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</si>
  <si>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</si>
  <si>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</si>
  <si>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</si>
  <si>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</si>
  <si>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</si>
  <si>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</si>
  <si>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</si>
  <si>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</si>
  <si>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</si>
  <si>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</si>
  <si>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</si>
  <si>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</si>
  <si>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</si>
  <si>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</si>
  <si>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</si>
  <si>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</si>
  <si>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</si>
  <si>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</si>
  <si>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</si>
  <si>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</si>
  <si>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</si>
  <si>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</si>
  <si>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</si>
  <si>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</si>
  <si>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</si>
  <si>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</si>
  <si>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</si>
  <si>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</si>
  <si>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</si>
  <si>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</si>
  <si>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</si>
  <si>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</si>
  <si>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</si>
  <si>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</si>
  <si>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</si>
  <si>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</si>
  <si>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</si>
  <si>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</si>
  <si>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</si>
  <si>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</si>
  <si>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</si>
  <si>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</si>
  <si>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</si>
  <si>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</si>
  <si>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</si>
  <si>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</si>
  <si>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</si>
  <si>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</si>
  <si>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</si>
  <si>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</si>
  <si>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</si>
  <si>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</si>
  <si>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</si>
  <si>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</si>
  <si>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</si>
  <si>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</si>
  <si>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</si>
  <si>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</si>
  <si>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</si>
  <si>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</si>
  <si>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</si>
  <si>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</si>
  <si>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</si>
  <si>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</si>
  <si>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</si>
  <si>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</si>
  <si>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</si>
  <si>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</si>
  <si>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</si>
  <si>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</si>
  <si>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</si>
  <si>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</si>
  <si>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</si>
  <si>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</si>
  <si>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</si>
  <si>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</si>
  <si>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</si>
  <si>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</si>
  <si>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</si>
  <si>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</si>
  <si>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</si>
  <si>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</si>
  <si>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</si>
  <si>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</si>
  <si>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</si>
  <si>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</si>
  <si>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</si>
  <si>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</si>
  <si>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</si>
  <si>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</si>
  <si>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</si>
  <si>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</si>
  <si>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</si>
  <si>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</si>
  <si>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</si>
  <si>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</si>
  <si>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</si>
  <si>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</si>
  <si>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</si>
  <si>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</si>
  <si>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</si>
  <si>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</si>
  <si>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</si>
  <si>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</si>
  <si>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</si>
  <si>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</si>
  <si>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</si>
  <si>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</si>
  <si>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</si>
  <si>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</si>
  <si>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</si>
  <si>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</si>
  <si>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</si>
  <si>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</si>
  <si>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</si>
  <si>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</si>
  <si>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</si>
  <si>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</si>
  <si>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</si>
  <si>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</si>
  <si>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</si>
  <si>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</si>
  <si>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</si>
  <si>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</si>
  <si>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</si>
  <si>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</si>
  <si>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</si>
  <si>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</si>
  <si>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</si>
  <si>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</si>
  <si>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</si>
  <si>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</si>
  <si>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</si>
  <si>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</si>
  <si>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</si>
  <si>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</si>
  <si>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</si>
  <si>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</si>
  <si>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</si>
  <si>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</si>
  <si>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</si>
  <si>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</si>
  <si>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</si>
  <si>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</si>
  <si>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</si>
  <si>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</si>
  <si>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</si>
  <si>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</si>
  <si>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</si>
  <si>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</si>
  <si>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</si>
  <si>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</si>
  <si>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</si>
  <si>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</si>
  <si>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</si>
  <si>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</si>
  <si>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</si>
  <si>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</si>
  <si>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</si>
  <si>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</si>
  <si>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</si>
  <si>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</si>
  <si>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</si>
  <si>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</si>
  <si>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</si>
  <si>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</si>
  <si>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</si>
  <si>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</si>
  <si>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</si>
  <si>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</si>
  <si>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</si>
  <si>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</si>
  <si>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</si>
  <si>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</si>
  <si>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</si>
  <si>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</si>
  <si>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</si>
  <si>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</si>
  <si>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</si>
  <si>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</si>
  <si>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</si>
  <si>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</si>
  <si>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</si>
  <si>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</si>
  <si>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</si>
  <si>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</si>
  <si>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</si>
  <si>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</si>
  <si>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</si>
  <si>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</si>
  <si>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</si>
  <si>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</si>
  <si>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</si>
  <si>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</si>
  <si>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</si>
  <si>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</si>
  <si>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</si>
  <si>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</si>
  <si>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</si>
  <si>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</si>
  <si>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</si>
  <si>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</si>
  <si>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</si>
  <si>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</si>
  <si>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</si>
  <si>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</si>
  <si>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</si>
  <si>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</si>
  <si>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</si>
  <si>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</si>
  <si>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</si>
  <si>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</si>
  <si>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</si>
  <si>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</si>
  <si>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</si>
  <si>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</si>
  <si>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</si>
  <si>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</si>
  <si>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</si>
  <si>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</si>
  <si>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</si>
  <si>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</si>
  <si>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</si>
  <si>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</si>
  <si>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</si>
  <si>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</si>
  <si>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</si>
  <si>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</si>
  <si>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</si>
  <si>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</si>
  <si>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</si>
  <si>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</si>
  <si>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</si>
  <si>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</si>
  <si>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</si>
  <si>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</si>
  <si>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</si>
  <si>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</si>
  <si>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</si>
  <si>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</si>
  <si>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</si>
  <si>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</si>
  <si>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</si>
  <si>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</si>
  <si>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</si>
  <si>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</si>
  <si>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</si>
  <si>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</si>
  <si>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</si>
  <si>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</si>
  <si>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</si>
  <si>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</si>
  <si>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</si>
  <si>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</si>
  <si>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</si>
  <si>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</si>
  <si>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</si>
  <si>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</si>
  <si>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</si>
  <si>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</si>
  <si>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</si>
  <si>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</si>
  <si>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</si>
  <si>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</si>
  <si>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</si>
  <si>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</si>
  <si>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</si>
  <si>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</si>
  <si>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</si>
  <si>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</si>
  <si>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</si>
  <si>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</si>
  <si>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</si>
  <si>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</si>
  <si>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</si>
  <si>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</si>
  <si>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</si>
  <si>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</si>
  <si>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</si>
  <si>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</si>
  <si>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</si>
  <si>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</si>
  <si>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</si>
  <si>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</si>
  <si>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</si>
  <si>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</si>
  <si>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</si>
  <si>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</si>
  <si>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</si>
  <si>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</si>
  <si>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</si>
  <si>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</si>
  <si>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</si>
  <si>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</si>
  <si>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</si>
  <si>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</si>
  <si>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</si>
  <si>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</si>
  <si>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</si>
  <si>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</si>
  <si>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</si>
  <si>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</si>
  <si>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</si>
  <si>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</si>
  <si>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</si>
  <si>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</si>
  <si>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</si>
  <si>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</si>
  <si>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</si>
  <si>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</si>
  <si>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</si>
  <si>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</si>
  <si>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</si>
  <si>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</si>
  <si>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</si>
  <si>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</si>
  <si>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</si>
  <si>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</si>
  <si>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</si>
  <si>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</si>
  <si>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</si>
  <si>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</si>
  <si>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</si>
  <si>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</si>
  <si>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</si>
  <si>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</si>
  <si>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</si>
  <si>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</si>
  <si>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</si>
  <si>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</si>
  <si>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</si>
  <si>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</si>
  <si>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</si>
  <si>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</si>
  <si>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</si>
  <si>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</si>
  <si>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</si>
  <si>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</si>
  <si>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</si>
  <si>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</si>
  <si>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</si>
  <si>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</si>
  <si>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</si>
  <si>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</si>
  <si>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</si>
  <si>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</si>
  <si>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</si>
  <si>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</si>
  <si>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</si>
  <si>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</si>
  <si>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</si>
  <si>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</si>
  <si>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</si>
  <si>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</si>
  <si>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</si>
  <si>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</si>
  <si>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</si>
  <si>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</si>
  <si>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</si>
  <si>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</si>
  <si>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</si>
  <si>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</si>
  <si>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</si>
  <si>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</si>
  <si>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</si>
  <si>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</si>
  <si>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</si>
  <si>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</si>
  <si>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</si>
  <si>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</si>
  <si>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</si>
  <si>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</si>
  <si>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</si>
  <si>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</si>
  <si>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</si>
  <si>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</si>
  <si>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</si>
  <si>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</si>
  <si>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</si>
  <si>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</si>
  <si>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</si>
  <si>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</si>
  <si>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</si>
  <si>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</si>
  <si>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</si>
  <si>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</si>
  <si>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</si>
  <si>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</si>
  <si>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</si>
  <si>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</si>
  <si>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</si>
  <si>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</si>
  <si>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</si>
  <si>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</si>
  <si>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</si>
  <si>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</si>
  <si>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</si>
  <si>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</si>
  <si>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</si>
  <si>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</si>
  <si>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</si>
  <si>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</si>
  <si>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</si>
  <si>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</si>
  <si>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</si>
  <si>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</si>
  <si>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</si>
  <si>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</si>
  <si>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</si>
  <si>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</si>
  <si>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</si>
  <si>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</si>
  <si>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</si>
  <si>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</si>
  <si>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</si>
  <si>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</si>
  <si>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</si>
  <si>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</si>
  <si>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</si>
  <si>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</si>
  <si>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</si>
  <si>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</si>
  <si>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</si>
  <si>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</si>
  <si>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</si>
  <si>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</si>
  <si>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</si>
  <si>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</si>
  <si>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</si>
  <si>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</si>
  <si>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</si>
  <si>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</si>
  <si>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</si>
  <si>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</si>
  <si>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</si>
  <si>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</si>
  <si>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</si>
  <si>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</si>
  <si>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</si>
  <si>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</si>
  <si>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</si>
  <si>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</si>
  <si>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</si>
  <si>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</si>
  <si>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</si>
  <si>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</si>
  <si>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</si>
  <si>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</si>
  <si>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</si>
  <si>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</si>
  <si>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</si>
  <si>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</si>
  <si>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</si>
  <si>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</si>
  <si>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</si>
  <si>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</si>
  <si>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</si>
  <si>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</si>
  <si>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</si>
  <si>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</si>
  <si>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</si>
  <si>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</si>
  <si>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</si>
  <si>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</si>
  <si>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</si>
  <si>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</si>
  <si>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</si>
  <si>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</si>
  <si>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</si>
  <si>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</si>
  <si>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</si>
  <si>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</si>
  <si>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</si>
  <si>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</si>
  <si>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</si>
  <si>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</si>
  <si>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</si>
  <si>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</si>
  <si>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</si>
  <si>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</si>
  <si>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</si>
  <si>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</si>
  <si>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</si>
  <si>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</si>
  <si>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</si>
  <si>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</si>
  <si>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</si>
  <si>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</si>
  <si>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</si>
  <si>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</si>
  <si>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</si>
  <si>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</si>
  <si>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</si>
  <si>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</si>
  <si>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</si>
  <si>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</si>
  <si>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</si>
  <si>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</si>
  <si>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</si>
  <si>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</si>
  <si>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</si>
  <si>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</si>
  <si>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</si>
  <si>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</si>
  <si>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</si>
  <si>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</si>
  <si>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</si>
  <si>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</si>
  <si>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</si>
  <si>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</si>
  <si>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</si>
  <si>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</si>
  <si>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</si>
  <si>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</si>
  <si>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</si>
  <si>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</si>
  <si>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</si>
  <si>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</si>
  <si>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</si>
  <si>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</si>
  <si>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</si>
  <si>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</si>
  <si>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</si>
  <si>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</si>
  <si>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</si>
  <si>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</si>
  <si>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</si>
  <si>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</si>
  <si>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</si>
  <si>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</si>
  <si>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</si>
  <si>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</si>
  <si>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</si>
  <si>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</si>
  <si>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</si>
  <si>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</si>
  <si>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</si>
  <si>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</si>
  <si>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</si>
  <si>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</si>
  <si>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</si>
  <si>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</si>
  <si>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</si>
  <si>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</si>
  <si>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</si>
  <si>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</si>
  <si>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</si>
  <si>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</si>
  <si>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</si>
  <si>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</si>
  <si>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</si>
  <si>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</si>
  <si>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</si>
  <si>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</si>
  <si>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</si>
  <si>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</si>
  <si>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</si>
  <si>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</si>
  <si>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</si>
  <si>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</si>
  <si>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</si>
  <si>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</si>
  <si>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</si>
  <si>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</si>
  <si>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</si>
  <si>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</si>
  <si>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</si>
  <si>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</si>
  <si>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</si>
  <si>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</si>
  <si>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</si>
  <si>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</si>
  <si>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</si>
  <si>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</si>
  <si>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</si>
  <si>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</si>
  <si>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</si>
  <si>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</si>
  <si>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</si>
  <si>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</si>
  <si>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</si>
  <si>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</si>
  <si>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</si>
  <si>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</si>
  <si>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</si>
  <si>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</si>
  <si>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</si>
  <si>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</si>
  <si>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</si>
  <si>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</si>
  <si>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</si>
  <si>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</si>
  <si>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</si>
  <si>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</si>
  <si>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</si>
  <si>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</si>
  <si>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</si>
  <si>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</si>
  <si>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</si>
  <si>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</si>
  <si>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</si>
  <si>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</si>
  <si>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</si>
  <si>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</si>
  <si>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</si>
  <si>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</si>
  <si>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</si>
  <si>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</si>
  <si>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</si>
  <si>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</si>
  <si>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</si>
  <si>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</si>
  <si>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</si>
  <si>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</si>
  <si>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</si>
  <si>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</si>
  <si>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</si>
  <si>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</si>
  <si>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</si>
  <si>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</si>
  <si>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</si>
  <si>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</si>
  <si>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</si>
  <si>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</si>
  <si>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</si>
  <si>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</si>
  <si>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</si>
  <si>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</si>
  <si>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</si>
  <si>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</si>
  <si>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</si>
  <si>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</si>
  <si>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</si>
  <si>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</si>
  <si>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</si>
  <si>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</si>
  <si>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</si>
  <si>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</si>
  <si>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</si>
  <si>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</si>
  <si>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</si>
  <si>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</si>
  <si>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</si>
  <si>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</si>
  <si>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</si>
  <si>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</si>
  <si>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</si>
  <si>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</si>
  <si>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</si>
  <si>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</si>
  <si>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</si>
  <si>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</si>
  <si>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</si>
  <si>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</si>
  <si>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</si>
  <si>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</si>
  <si>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</si>
  <si>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</si>
  <si>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</si>
  <si>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</si>
  <si>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</si>
  <si>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</si>
  <si>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</si>
  <si>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</si>
  <si>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</si>
  <si>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</si>
  <si>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</si>
  <si>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</si>
  <si>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</si>
  <si>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</si>
  <si>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</si>
  <si>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</si>
  <si>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</si>
  <si>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</si>
  <si>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</si>
  <si>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</si>
  <si>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</si>
  <si>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</si>
  <si>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</si>
  <si>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</si>
  <si>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</si>
  <si>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</si>
  <si>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</si>
  <si>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</si>
  <si>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</si>
  <si>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</si>
  <si>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</si>
  <si>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</si>
  <si>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</si>
  <si>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</si>
  <si>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</si>
  <si>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</si>
  <si>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</si>
  <si>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</si>
  <si>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</si>
  <si>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</si>
  <si>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</si>
  <si>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</si>
  <si>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</si>
  <si>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</si>
  <si>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</si>
  <si>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</si>
  <si>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</si>
  <si>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</si>
  <si>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</si>
  <si>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</si>
  <si>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</si>
  <si>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</si>
  <si>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</si>
  <si>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</si>
  <si>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</si>
  <si>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</si>
  <si>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</si>
  <si>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</si>
  <si>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</si>
  <si>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</si>
  <si>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</si>
  <si>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</si>
  <si>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</si>
  <si>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</si>
  <si>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</si>
  <si>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</si>
  <si>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</si>
  <si>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</si>
  <si>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</si>
  <si>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</si>
  <si>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</si>
  <si>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</si>
  <si>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</si>
  <si>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</si>
  <si>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</si>
  <si>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</si>
  <si>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</si>
  <si>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</si>
  <si>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</si>
  <si>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</si>
  <si>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</si>
  <si>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</si>
  <si>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</si>
  <si>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</si>
  <si>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</si>
  <si>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</si>
  <si>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</si>
  <si>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</si>
  <si>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</si>
  <si>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</si>
  <si>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</si>
  <si>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</si>
  <si>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</si>
  <si>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</si>
  <si>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</si>
  <si>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</si>
  <si>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</si>
  <si>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</si>
  <si>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</si>
  <si>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</si>
  <si>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</si>
  <si>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</si>
  <si>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</si>
  <si>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</si>
  <si>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</si>
  <si>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</si>
  <si>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</si>
  <si>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</si>
  <si>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</si>
  <si>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</si>
  <si>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</si>
  <si>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</si>
  <si>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</si>
  <si>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</si>
  <si>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</si>
  <si>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</si>
  <si>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</si>
  <si>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</si>
  <si>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</si>
  <si>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</si>
  <si>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</si>
  <si>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</si>
  <si>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</si>
  <si>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</si>
  <si>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</si>
  <si>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</si>
  <si>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</si>
  <si>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</si>
  <si>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</si>
  <si>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</si>
  <si>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</si>
  <si>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</si>
  <si>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</si>
  <si>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</si>
  <si>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</si>
  <si>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</si>
  <si>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</si>
  <si>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</si>
  <si>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</si>
  <si>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</si>
  <si>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</si>
  <si>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</si>
  <si>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</si>
  <si>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</si>
  <si>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</si>
  <si>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</si>
  <si>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</si>
  <si>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</si>
  <si>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</si>
  <si>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</si>
  <si>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</si>
  <si>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</si>
  <si>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</si>
  <si>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</si>
  <si>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</si>
  <si>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</si>
  <si>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</si>
  <si>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</si>
  <si>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</si>
  <si>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</si>
  <si>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</si>
  <si>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</si>
  <si>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</si>
  <si>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</si>
  <si>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</si>
  <si>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</si>
  <si>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</si>
  <si>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</si>
  <si>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</si>
  <si>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</si>
  <si>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</si>
  <si>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</si>
  <si>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</si>
  <si>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</si>
  <si>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</si>
  <si>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</si>
  <si>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</si>
  <si>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</si>
  <si>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</si>
  <si>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</si>
  <si>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</si>
  <si>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</si>
  <si>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</si>
  <si>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</si>
  <si>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</si>
  <si>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</si>
  <si>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</si>
  <si>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</si>
  <si>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</si>
  <si>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</si>
  <si>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</si>
  <si>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</si>
  <si>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</si>
  <si>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</si>
  <si>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</si>
  <si>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</si>
  <si>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</si>
  <si>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</si>
  <si>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</si>
  <si>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</si>
  <si>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</si>
  <si>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</si>
  <si>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</si>
  <si>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</si>
  <si>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</si>
  <si>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</si>
  <si>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</si>
  <si>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</si>
  <si>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</si>
  <si>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</si>
  <si>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</si>
  <si>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</si>
  <si>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</si>
  <si>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</si>
  <si>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</si>
  <si>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</si>
  <si>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</si>
  <si>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</si>
  <si>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</si>
  <si>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</si>
  <si>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</si>
  <si>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</si>
  <si>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</si>
  <si>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</si>
  <si>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</si>
  <si>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</si>
  <si>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</si>
  <si>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</si>
  <si>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</si>
  <si>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</si>
  <si>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</si>
  <si>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</si>
  <si>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</si>
  <si>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</si>
  <si>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</si>
  <si>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</si>
  <si>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</si>
  <si>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</si>
  <si>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</si>
  <si>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</si>
  <si>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</si>
  <si>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</si>
  <si>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</si>
  <si>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</si>
  <si>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</si>
  <si>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</si>
  <si>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</si>
  <si>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</si>
  <si>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</si>
  <si>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</si>
  <si>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</si>
  <si>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</si>
  <si>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</si>
  <si>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</si>
  <si>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</si>
  <si>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</si>
  <si>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</si>
  <si>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</si>
  <si>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</si>
  <si>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</si>
  <si>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</si>
  <si>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</si>
  <si>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</si>
  <si>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</si>
  <si>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</si>
  <si>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</si>
  <si>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</si>
  <si>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</si>
  <si>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</si>
  <si>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</si>
  <si>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</si>
  <si>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</si>
  <si>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</si>
  <si>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</si>
  <si>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</si>
  <si>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</si>
  <si>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</si>
  <si>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</si>
  <si>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</si>
  <si>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</si>
  <si>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</si>
  <si>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</si>
  <si>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</si>
  <si>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</si>
  <si>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</si>
  <si>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</si>
  <si>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</si>
  <si>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</si>
  <si>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</si>
  <si>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</si>
  <si>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</si>
  <si>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</si>
  <si>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</si>
  <si>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</si>
  <si>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</si>
  <si>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</si>
  <si>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</si>
  <si>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</si>
  <si>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</si>
  <si>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</si>
  <si>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</si>
  <si>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</si>
  <si>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</si>
  <si>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</si>
  <si>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</si>
  <si>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</si>
  <si>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</si>
  <si>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</si>
  <si>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</si>
  <si>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</si>
  <si>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</si>
  <si>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</si>
  <si>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</si>
  <si>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</si>
  <si>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</si>
  <si>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</si>
  <si>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</si>
  <si>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</si>
  <si>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</si>
  <si>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</si>
  <si>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</si>
  <si>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</si>
  <si>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</si>
  <si>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</si>
  <si>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</si>
  <si>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</si>
  <si>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</si>
  <si>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</si>
  <si>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</si>
  <si>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</si>
  <si>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</si>
  <si>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</si>
  <si>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</si>
  <si>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</si>
  <si>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</si>
  <si>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</si>
  <si>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</si>
  <si>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</si>
  <si>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</si>
  <si>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</si>
  <si>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</si>
  <si>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</si>
  <si>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</si>
  <si>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</si>
  <si>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</si>
  <si>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</si>
  <si>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</si>
  <si>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</si>
  <si>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</si>
  <si>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</si>
  <si>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</si>
  <si>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</si>
  <si>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</si>
  <si>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</si>
  <si>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</si>
  <si>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</si>
  <si>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</si>
  <si>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</si>
  <si>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</si>
  <si>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</si>
  <si>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</si>
  <si>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</si>
  <si>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</si>
  <si>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</si>
  <si>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</si>
  <si>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</si>
  <si>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</si>
  <si>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</si>
  <si>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</si>
  <si>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</si>
  <si>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</si>
  <si>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</si>
  <si>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</si>
  <si>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</si>
  <si>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</si>
  <si>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</si>
  <si>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</si>
  <si>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</si>
  <si>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</si>
  <si>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</si>
  <si>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</si>
  <si>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</si>
  <si>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</si>
  <si>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</si>
  <si>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</si>
  <si>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</si>
  <si>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</si>
  <si>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</si>
  <si>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</si>
  <si>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</si>
  <si>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</si>
  <si>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</si>
  <si>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</si>
  <si>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</si>
  <si>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</si>
  <si>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</si>
  <si>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</si>
  <si>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</si>
  <si>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</si>
  <si>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</si>
  <si>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</si>
  <si>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</si>
  <si>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</si>
  <si>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</si>
  <si>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</si>
  <si>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</si>
  <si>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</si>
  <si>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</si>
  <si>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</si>
  <si>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</si>
  <si>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</si>
  <si>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</si>
  <si>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</si>
  <si>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</si>
  <si>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</si>
  <si>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</si>
  <si>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</si>
  <si>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</si>
  <si>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</si>
  <si>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</si>
  <si>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</si>
  <si>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</si>
  <si>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</si>
  <si>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</si>
  <si>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</si>
  <si>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</si>
  <si>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</si>
  <si>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</si>
  <si>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</si>
  <si>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</si>
  <si>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</si>
  <si>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</si>
  <si>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</si>
  <si>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</si>
  <si>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</si>
  <si>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</si>
  <si>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</si>
  <si>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</si>
  <si>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</si>
  <si>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</si>
  <si>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</si>
  <si>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</si>
  <si>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</si>
  <si>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</si>
  <si>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</si>
  <si>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</si>
  <si>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</si>
  <si>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</si>
  <si>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</si>
  <si>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</si>
  <si>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</si>
  <si>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</si>
  <si>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</si>
  <si>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</si>
  <si>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</si>
  <si>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</si>
  <si>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</si>
  <si>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</si>
  <si>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</si>
  <si>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</si>
  <si>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</si>
  <si>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</si>
  <si>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</si>
  <si>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</si>
  <si>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</si>
  <si>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</si>
  <si>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</si>
  <si>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</si>
  <si>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</si>
  <si>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</si>
  <si>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</si>
  <si>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</si>
  <si>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</si>
  <si>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</si>
  <si>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</si>
  <si>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</si>
  <si>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</si>
  <si>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</si>
  <si>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</si>
  <si>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</si>
  <si>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</si>
  <si>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</si>
  <si>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</si>
  <si>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</si>
  <si>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</si>
  <si>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</si>
  <si>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</si>
  <si>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</si>
  <si>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</si>
  <si>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</si>
  <si>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</si>
  <si>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</si>
  <si>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</si>
  <si>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</si>
  <si>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</si>
  <si>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</si>
  <si>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</si>
  <si>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</si>
  <si>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</si>
  <si>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</si>
  <si>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</si>
  <si>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</si>
  <si>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</si>
  <si>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</si>
  <si>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</si>
  <si>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</si>
  <si>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</si>
  <si>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</si>
  <si>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</si>
  <si>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</si>
  <si>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</si>
  <si>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</si>
  <si>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</si>
  <si>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</si>
  <si>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</si>
  <si>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</si>
  <si>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</si>
  <si>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</si>
  <si>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</si>
  <si>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</si>
  <si>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</si>
  <si>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</si>
  <si>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</si>
  <si>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</si>
  <si>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</si>
  <si>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</si>
  <si>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</si>
  <si>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</si>
  <si>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</si>
  <si>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</si>
  <si>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</si>
  <si>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</si>
  <si>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</si>
  <si>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</si>
  <si>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</si>
  <si>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</si>
  <si>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</si>
  <si>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</si>
  <si>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</si>
  <si>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</si>
  <si>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</si>
  <si>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</si>
  <si>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</si>
  <si>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</si>
  <si>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</si>
  <si>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</si>
  <si>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</si>
  <si>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</si>
  <si>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</si>
  <si>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</si>
  <si>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</si>
  <si>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</si>
  <si>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</si>
  <si>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</si>
  <si>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</si>
  <si>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</si>
  <si>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</si>
  <si>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</si>
  <si>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</si>
  <si>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</si>
  <si>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</si>
  <si>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</si>
  <si>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</si>
  <si>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</si>
  <si>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</si>
  <si>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</si>
  <si>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</si>
  <si>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</si>
  <si>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</si>
  <si>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</si>
  <si>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</si>
  <si>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</si>
  <si>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</si>
  <si>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</si>
  <si>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</si>
  <si>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</si>
  <si>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</si>
  <si>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</si>
  <si>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</si>
  <si>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</si>
  <si>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</si>
  <si>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</si>
  <si>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</si>
  <si>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</si>
  <si>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</si>
  <si>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</si>
  <si>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</si>
  <si>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</si>
  <si>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</si>
  <si>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</si>
  <si>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</si>
  <si>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</si>
  <si>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</si>
  <si>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</si>
  <si>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</si>
  <si>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</si>
  <si>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</si>
  <si>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</si>
  <si>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</si>
  <si>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</si>
  <si>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</si>
  <si>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</si>
  <si>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</si>
  <si>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</si>
  <si>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</si>
  <si>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</si>
  <si>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</si>
  <si>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</si>
  <si>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</si>
  <si>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</si>
  <si>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</si>
  <si>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</si>
  <si>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</si>
  <si>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</si>
  <si>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</si>
  <si>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</si>
  <si>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</si>
  <si>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</si>
  <si>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</si>
  <si>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</si>
  <si>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</si>
  <si>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</si>
  <si>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</si>
  <si>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</si>
  <si>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</si>
  <si>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</si>
  <si>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</si>
  <si>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</si>
  <si>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</si>
  <si>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</si>
  <si>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</si>
  <si>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</si>
  <si>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</si>
  <si>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</si>
  <si>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</si>
  <si>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</si>
  <si>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</si>
  <si>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</si>
  <si>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</si>
  <si>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</si>
  <si>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</si>
  <si>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</si>
  <si>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</si>
  <si>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</si>
  <si>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</si>
  <si>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</si>
  <si>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</si>
  <si>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</si>
  <si>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</si>
  <si>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</si>
  <si>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</si>
  <si>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</si>
  <si>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</si>
  <si>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</si>
  <si>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</si>
  <si>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</si>
  <si>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</si>
  <si>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</si>
  <si>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</si>
  <si>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</si>
  <si>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</si>
  <si>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</si>
  <si>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</si>
  <si>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</si>
  <si>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</si>
  <si>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</si>
  <si>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</si>
  <si>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</si>
  <si>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</si>
  <si>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</si>
  <si>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</si>
  <si>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</si>
  <si>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</si>
  <si>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</si>
  <si>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</si>
  <si>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</si>
  <si>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</si>
  <si>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</si>
  <si>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</si>
  <si>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</si>
  <si>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</si>
  <si>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</si>
  <si>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</si>
  <si>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</si>
  <si>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</si>
  <si>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</si>
  <si>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</si>
  <si>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</si>
  <si>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</si>
  <si>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</si>
  <si>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</si>
  <si>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</si>
  <si>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</si>
  <si>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</si>
  <si>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</si>
  <si>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</si>
  <si>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</si>
  <si>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</si>
  <si>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</si>
  <si>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</si>
  <si>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</si>
  <si>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</si>
  <si>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</si>
  <si>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</si>
  <si>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</si>
  <si>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</si>
  <si>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</si>
  <si>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</si>
  <si>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</si>
  <si>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</si>
  <si>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</si>
  <si>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</si>
  <si>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</si>
  <si>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</si>
  <si>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</si>
  <si>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</si>
  <si>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</si>
  <si>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</si>
  <si>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</si>
  <si>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</si>
  <si>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</si>
  <si>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</si>
  <si>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</si>
  <si>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</si>
  <si>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</si>
  <si>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</si>
  <si>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</si>
  <si>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</si>
  <si>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</si>
  <si>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</si>
  <si>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</si>
  <si>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</si>
  <si>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</si>
  <si>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</si>
  <si>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</si>
  <si>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</si>
  <si>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</si>
  <si>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</si>
  <si>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</si>
  <si>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</si>
  <si>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</si>
  <si>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</si>
  <si>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</si>
  <si>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</si>
  <si>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</si>
  <si>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</si>
  <si>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</si>
  <si>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</si>
  <si>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</si>
  <si>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</si>
  <si>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</si>
  <si>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</si>
  <si>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</si>
  <si>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</si>
  <si>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</si>
  <si>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</si>
  <si>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</si>
  <si>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</si>
  <si>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</si>
  <si>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</si>
  <si>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</si>
  <si>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</si>
  <si>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</si>
  <si>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</si>
  <si>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</si>
  <si>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</si>
  <si>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</si>
  <si>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</si>
  <si>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</si>
  <si>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</si>
  <si>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</si>
  <si>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</si>
  <si>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</si>
  <si>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</si>
  <si>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</si>
  <si>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</si>
  <si>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</si>
  <si>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</si>
  <si>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</si>
  <si>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</si>
  <si>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</si>
  <si>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</si>
  <si>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</si>
  <si>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</si>
  <si>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</si>
  <si>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</si>
  <si>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</si>
  <si>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</si>
  <si>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</si>
  <si>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</si>
  <si>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</si>
  <si>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</si>
  <si>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</si>
  <si>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</si>
  <si>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</si>
  <si>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</si>
  <si>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</si>
  <si>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</si>
  <si>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</si>
  <si>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</si>
  <si>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</si>
  <si>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</si>
  <si>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</si>
  <si>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</si>
  <si>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</si>
  <si>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</si>
  <si>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</si>
  <si>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</si>
  <si>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</si>
  <si>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</si>
  <si>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</si>
  <si>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</si>
  <si>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</si>
  <si>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</si>
  <si>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</si>
  <si>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</si>
  <si>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</si>
  <si>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</si>
  <si>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</si>
  <si>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</si>
  <si>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</si>
  <si>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</si>
  <si>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</si>
  <si>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</si>
  <si>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</si>
  <si>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</si>
  <si>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</si>
  <si>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</si>
  <si>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</si>
  <si>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</si>
  <si>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</si>
  <si>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</si>
  <si>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</si>
  <si>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</si>
  <si>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</si>
  <si>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</si>
  <si>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</si>
  <si>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</si>
  <si>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</si>
  <si>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</si>
  <si>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</si>
  <si>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</si>
  <si>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</si>
  <si>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</si>
  <si>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</si>
  <si>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</si>
  <si>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</si>
  <si>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</si>
  <si>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</si>
  <si>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</si>
  <si>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</si>
  <si>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</si>
  <si>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</si>
  <si>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</si>
  <si>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</si>
  <si>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</si>
  <si>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</si>
  <si>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</si>
  <si>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</si>
  <si>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</si>
  <si>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</si>
  <si>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</si>
  <si>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</si>
  <si>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</si>
  <si>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</si>
  <si>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</si>
  <si>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</si>
  <si>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</si>
  <si>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</si>
  <si>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</si>
  <si>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</si>
  <si>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</si>
  <si>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</si>
  <si>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</si>
  <si>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</si>
  <si>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</si>
  <si>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</si>
  <si>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</si>
  <si>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</si>
  <si>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</si>
  <si>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</si>
  <si>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</si>
  <si>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</si>
  <si>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</si>
  <si>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</si>
  <si>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</si>
  <si>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</si>
  <si>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</si>
  <si>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</si>
  <si>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</si>
  <si>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</si>
  <si>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</si>
  <si>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</si>
  <si>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</si>
  <si>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</si>
  <si>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</si>
  <si>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</si>
  <si>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</si>
  <si>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</si>
  <si>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</si>
  <si>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</si>
  <si>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</si>
  <si>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</si>
  <si>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</si>
  <si>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</si>
  <si>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</si>
  <si>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</si>
  <si>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</si>
  <si>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</si>
  <si>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</si>
  <si>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</si>
  <si>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</si>
  <si>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</si>
  <si>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</si>
  <si>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</si>
  <si>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</si>
  <si>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</si>
  <si>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</si>
  <si>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</si>
  <si>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</si>
  <si>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</si>
  <si>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</si>
  <si>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</si>
  <si>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</si>
  <si>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</si>
  <si>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</si>
  <si>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</si>
  <si>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</si>
  <si>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</si>
  <si>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</si>
  <si>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</si>
  <si>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</si>
  <si>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</si>
  <si>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</si>
  <si>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</si>
  <si>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</si>
  <si>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</si>
  <si>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</si>
  <si>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</si>
  <si>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</si>
  <si>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</si>
  <si>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</si>
  <si>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</si>
  <si>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</si>
  <si>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</si>
  <si>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</si>
  <si>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</si>
  <si>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</si>
  <si>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</si>
  <si>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</si>
  <si>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</si>
  <si>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</si>
  <si>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</si>
  <si>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</si>
  <si>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</si>
  <si>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</si>
  <si>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</si>
  <si>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</si>
  <si>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</si>
  <si>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</si>
  <si>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</si>
  <si>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</si>
  <si>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</si>
  <si>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</si>
  <si>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</si>
  <si>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</si>
  <si>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</si>
  <si>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</si>
  <si>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</si>
  <si>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</si>
  <si>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</si>
  <si>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</si>
  <si>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</si>
  <si>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</si>
  <si>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</si>
  <si>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</si>
  <si>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</si>
  <si>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</si>
  <si>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</si>
  <si>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</si>
  <si>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</si>
  <si>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</si>
  <si>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</si>
  <si>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</si>
  <si>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</si>
  <si>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</si>
  <si>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</si>
  <si>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</si>
  <si>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</si>
  <si>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</si>
  <si>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</si>
  <si>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</si>
  <si>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</si>
  <si>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</si>
  <si>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</si>
  <si>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</si>
  <si>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</si>
  <si>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</si>
  <si>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</si>
  <si>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</si>
  <si>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</si>
  <si>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</si>
  <si>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</si>
  <si>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</si>
  <si>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</si>
  <si>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</si>
  <si>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</si>
  <si>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</si>
  <si>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</si>
  <si>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</si>
  <si>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</si>
  <si>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</si>
  <si>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</si>
  <si>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</si>
  <si>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</si>
  <si>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</si>
  <si>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</si>
  <si>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</si>
  <si>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</si>
  <si>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</si>
  <si>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</si>
  <si>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</si>
  <si>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</si>
  <si>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</si>
  <si>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</si>
  <si>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</si>
  <si>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</si>
  <si>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</si>
  <si>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</si>
  <si>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</si>
  <si>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</si>
  <si>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</si>
  <si>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</si>
  <si>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</si>
  <si>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</si>
  <si>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</si>
  <si>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</si>
  <si>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</si>
  <si>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</si>
  <si>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</si>
  <si>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</si>
  <si>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</si>
  <si>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</si>
  <si>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</si>
  <si>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</si>
  <si>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</si>
  <si>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</si>
  <si>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</si>
  <si>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</si>
  <si>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</si>
  <si>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</si>
  <si>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</si>
  <si>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</si>
  <si>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</si>
  <si>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</si>
  <si>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</si>
  <si>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</si>
  <si>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</si>
  <si>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</si>
  <si>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</si>
  <si>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</si>
  <si>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</si>
  <si>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</si>
  <si>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</si>
  <si>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</si>
  <si>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</si>
  <si>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</si>
  <si>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</si>
  <si>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</si>
  <si>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</si>
  <si>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</si>
  <si>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</si>
  <si>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</si>
  <si>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</si>
  <si>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</si>
  <si>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</si>
  <si>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</si>
  <si>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</si>
  <si>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</si>
  <si>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</si>
  <si>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</si>
  <si>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</si>
  <si>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</si>
  <si>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</si>
  <si>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</si>
  <si>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</si>
  <si>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</si>
  <si>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</si>
  <si>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</si>
  <si>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</si>
  <si>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</si>
  <si>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</si>
  <si>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</si>
  <si>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</si>
  <si>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</si>
  <si>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</si>
  <si>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</si>
  <si>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</si>
  <si>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</si>
  <si>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</si>
  <si>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</si>
  <si>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</si>
  <si>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</si>
  <si>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</si>
  <si>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</si>
  <si>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</si>
  <si>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</si>
  <si>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</si>
  <si>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</si>
  <si>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</si>
  <si>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</si>
  <si>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</si>
  <si>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</si>
  <si>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</si>
  <si>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</si>
  <si>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</si>
  <si>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</si>
  <si>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</si>
  <si>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</si>
  <si>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</si>
  <si>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</si>
  <si>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</si>
  <si>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</si>
  <si>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</si>
  <si>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</si>
  <si>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</si>
  <si>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</si>
  <si>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</si>
  <si>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</si>
  <si>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</si>
  <si>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</si>
  <si>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</si>
  <si>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</si>
  <si>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</si>
  <si>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</si>
  <si>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</si>
  <si>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</si>
  <si>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</si>
  <si>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</si>
  <si>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</si>
  <si>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</si>
  <si>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</si>
  <si>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</si>
  <si>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</si>
  <si>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</si>
  <si>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</si>
  <si>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</si>
  <si>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</si>
  <si>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</si>
  <si>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</si>
  <si>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</si>
  <si>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</si>
  <si>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</si>
  <si>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</si>
  <si>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</si>
  <si>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</si>
  <si>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</si>
  <si>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</si>
  <si>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</si>
  <si>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</si>
  <si>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</si>
  <si>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</si>
  <si>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</si>
  <si>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</si>
  <si>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</si>
  <si>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</si>
  <si>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</si>
  <si>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</si>
  <si>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</si>
  <si>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</si>
  <si>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</si>
  <si>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</si>
  <si>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</si>
  <si>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</si>
  <si>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</si>
  <si>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</si>
  <si>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</si>
  <si>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</si>
  <si>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</si>
  <si>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</si>
  <si>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</si>
  <si>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</si>
  <si>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</si>
  <si>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</si>
  <si>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</si>
  <si>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</si>
  <si>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</si>
  <si>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</si>
  <si>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</si>
  <si>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</si>
  <si>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</si>
  <si>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</si>
  <si>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</si>
  <si>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</si>
  <si>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</si>
  <si>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</si>
  <si>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</si>
  <si>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</si>
  <si>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</si>
  <si>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</si>
  <si>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</si>
  <si>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</si>
  <si>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</si>
  <si>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</si>
  <si>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</si>
  <si>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</si>
  <si>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</si>
  <si>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</si>
  <si>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</si>
  <si>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</si>
  <si>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</si>
  <si>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</si>
  <si>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</si>
  <si>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</si>
  <si>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</si>
  <si>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</si>
  <si>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</si>
  <si>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</si>
  <si>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</si>
  <si>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</si>
  <si>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</si>
  <si>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</si>
  <si>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</si>
  <si>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</si>
  <si>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</si>
  <si>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</si>
  <si>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</si>
  <si>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</si>
  <si>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</si>
  <si>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</si>
  <si>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</si>
  <si>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</si>
  <si>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</si>
  <si>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</si>
  <si>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</si>
  <si>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</si>
  <si>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</si>
  <si>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</si>
  <si>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</si>
  <si>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</si>
  <si>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</si>
  <si>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</si>
  <si>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</si>
  <si>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</si>
  <si>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</si>
  <si>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</si>
  <si>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</si>
  <si>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</si>
  <si>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</si>
  <si>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</si>
  <si>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</si>
  <si>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</si>
  <si>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</si>
  <si>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</si>
  <si>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</si>
  <si>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</si>
  <si>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</si>
  <si>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</si>
  <si>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</si>
  <si>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</si>
  <si>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</si>
  <si>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</si>
  <si>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</si>
  <si>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</si>
  <si>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</si>
  <si>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</si>
  <si>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</si>
  <si>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</si>
  <si>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</si>
  <si>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</si>
  <si>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</si>
  <si>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</si>
  <si>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</si>
  <si>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</si>
  <si>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</si>
  <si>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</si>
  <si>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</si>
  <si>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</si>
  <si>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</si>
  <si>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</si>
  <si>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</si>
  <si>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</si>
  <si>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</si>
  <si>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</si>
  <si>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</si>
  <si>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</si>
  <si>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</si>
  <si>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</si>
  <si>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</si>
  <si>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</si>
  <si>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</si>
  <si>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</si>
  <si>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</si>
  <si>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</si>
  <si>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</si>
  <si>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</si>
  <si>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</si>
  <si>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</si>
  <si>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</si>
  <si>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</si>
  <si>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</si>
  <si>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</si>
  <si>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</si>
  <si>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</si>
  <si>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</si>
  <si>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</si>
  <si>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</si>
  <si>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</si>
  <si>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</si>
  <si>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</si>
  <si>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</si>
  <si>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</si>
  <si>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</si>
  <si>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</si>
  <si>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</si>
  <si>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</si>
  <si>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</si>
  <si>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</si>
  <si>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</si>
  <si>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</si>
  <si>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</si>
  <si>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</si>
  <si>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</si>
  <si>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</si>
  <si>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</si>
  <si>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</si>
  <si>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</si>
  <si>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</si>
  <si>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</si>
  <si>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</si>
  <si>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</si>
  <si>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</si>
  <si>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</si>
  <si>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</si>
  <si>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</si>
  <si>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</si>
  <si>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</si>
  <si>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</si>
  <si>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</si>
  <si>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</si>
  <si>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</si>
  <si>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</si>
  <si>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</si>
  <si>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</si>
  <si>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</si>
  <si>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</si>
  <si>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</si>
  <si>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</si>
  <si>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</si>
  <si>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</si>
  <si>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</si>
  <si>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</si>
  <si>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</si>
  <si>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</si>
  <si>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</si>
  <si>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</si>
  <si>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</si>
  <si>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</si>
  <si>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</si>
  <si>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</si>
  <si>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</si>
  <si>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</si>
  <si>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</si>
  <si>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</si>
  <si>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</si>
  <si>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</si>
  <si>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</si>
  <si>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</si>
  <si>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</si>
  <si>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</si>
  <si>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</si>
  <si>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</si>
  <si>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</si>
  <si>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</si>
  <si>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</si>
  <si>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</si>
  <si>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</si>
  <si>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</si>
  <si>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</si>
  <si>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</si>
  <si>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</si>
  <si>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</si>
  <si>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</si>
  <si>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</si>
  <si>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</si>
  <si>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</si>
  <si>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</si>
  <si>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</si>
  <si>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</si>
  <si>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</si>
  <si>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</si>
  <si>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</si>
  <si>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</si>
  <si>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</si>
  <si>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</si>
  <si>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</si>
  <si>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</si>
  <si>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</si>
  <si>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</si>
  <si>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</si>
  <si>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</si>
  <si>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</si>
  <si>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</si>
  <si>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</si>
  <si>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</si>
  <si>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</si>
  <si>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</si>
  <si>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</si>
  <si>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</si>
  <si>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</si>
  <si>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</si>
  <si>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</si>
  <si>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</si>
  <si>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</si>
  <si>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</si>
  <si>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</si>
  <si>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</si>
  <si>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</si>
  <si>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</si>
  <si>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</si>
  <si>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</si>
  <si>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</si>
  <si>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</si>
  <si>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</si>
  <si>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</si>
  <si>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</si>
  <si>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</si>
  <si>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</si>
  <si>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</si>
  <si>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</si>
  <si>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</si>
  <si>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</si>
  <si>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</si>
  <si>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</si>
  <si>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</si>
  <si>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</si>
  <si>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</si>
  <si>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</si>
  <si>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</si>
  <si>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</si>
  <si>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</si>
  <si>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</si>
  <si>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</si>
  <si>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</si>
  <si>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</si>
  <si>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</si>
  <si>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</si>
  <si>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</si>
  <si>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</si>
  <si>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</si>
  <si>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</si>
  <si>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</si>
  <si>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</si>
  <si>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</si>
  <si>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</si>
  <si>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</si>
  <si>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</si>
  <si>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</si>
  <si>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</si>
  <si>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</si>
  <si>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</si>
  <si>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</si>
  <si>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</si>
  <si>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</si>
  <si>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</si>
  <si>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</si>
  <si>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</si>
  <si>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</si>
  <si>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</si>
  <si>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</si>
  <si>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</si>
  <si>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</si>
  <si>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</si>
  <si>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</si>
  <si>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</si>
  <si>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</si>
  <si>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</si>
  <si>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</si>
  <si>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</si>
  <si>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</si>
  <si>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</si>
  <si>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</si>
  <si>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</si>
  <si>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</si>
  <si>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</si>
  <si>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</si>
  <si>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</si>
  <si>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</si>
  <si>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</si>
  <si>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</si>
  <si>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</si>
  <si>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</si>
  <si>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</si>
  <si>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</si>
  <si>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</si>
  <si>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</si>
  <si>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</si>
  <si>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</si>
  <si>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</si>
  <si>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</si>
  <si>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</si>
  <si>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</si>
  <si>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</si>
  <si>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</si>
  <si>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</si>
  <si>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</si>
  <si>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</si>
  <si>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</si>
  <si>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</si>
  <si>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</si>
  <si>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</si>
  <si>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</si>
  <si>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</si>
  <si>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</si>
  <si>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</si>
  <si>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</si>
  <si>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</si>
  <si>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</si>
  <si>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</si>
  <si>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</si>
  <si>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</si>
  <si>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</si>
  <si>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</si>
  <si>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</si>
  <si>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</si>
  <si>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</si>
  <si>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</si>
  <si>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</si>
  <si>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</si>
  <si>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</si>
  <si>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</si>
  <si>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</si>
  <si>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</si>
  <si>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</si>
  <si>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</si>
  <si>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</si>
  <si>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</si>
  <si>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</si>
  <si>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</si>
  <si>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</si>
  <si>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</si>
  <si>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</si>
  <si>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</si>
  <si>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</si>
  <si>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</si>
  <si>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</si>
  <si>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</si>
  <si>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</si>
  <si>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</si>
  <si>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</si>
  <si>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</si>
  <si>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</si>
  <si>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</si>
  <si>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</si>
  <si>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</si>
  <si>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</si>
  <si>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</si>
  <si>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</si>
  <si>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</si>
  <si>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</si>
  <si>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</si>
  <si>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</si>
  <si>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</si>
  <si>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</si>
  <si>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</si>
  <si>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</si>
  <si>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</si>
  <si>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</si>
  <si>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</si>
  <si>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</si>
  <si>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</si>
  <si>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</si>
  <si>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</si>
  <si>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</si>
  <si>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</si>
  <si>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</si>
  <si>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</si>
  <si>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</si>
  <si>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</si>
  <si>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</si>
  <si>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</si>
  <si>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</si>
  <si>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</si>
  <si>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</si>
  <si>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</si>
  <si>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</si>
  <si>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</si>
  <si>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</si>
  <si>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</si>
  <si>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</si>
  <si>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</si>
  <si>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</si>
  <si>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</si>
  <si>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</si>
  <si>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</si>
  <si>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</si>
  <si>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</si>
  <si>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</si>
  <si>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</si>
  <si>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</si>
  <si>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</si>
  <si>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</si>
  <si>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</si>
  <si>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</si>
  <si>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</si>
  <si>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</si>
  <si>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</si>
  <si>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</si>
  <si>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</si>
  <si>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</si>
  <si>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</si>
  <si>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</si>
  <si>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</si>
  <si>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</si>
  <si>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</si>
  <si>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</si>
  <si>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</si>
  <si>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</si>
  <si>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</si>
  <si>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</si>
  <si>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</si>
  <si>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</si>
  <si>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</si>
  <si>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</si>
  <si>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</si>
  <si>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</si>
  <si>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</si>
  <si>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</si>
  <si>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</si>
  <si>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</si>
  <si>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</si>
  <si>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</si>
  <si>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</si>
  <si>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</si>
  <si>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</si>
  <si>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</si>
  <si>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</si>
  <si>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</si>
  <si>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</si>
  <si>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</si>
  <si>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</si>
  <si>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</si>
  <si>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</si>
  <si>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</si>
  <si>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</si>
  <si>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</si>
  <si>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</si>
  <si>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</si>
  <si>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</si>
  <si>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</si>
  <si>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</si>
  <si>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</si>
  <si>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</si>
  <si>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</si>
  <si>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</si>
  <si>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</si>
  <si>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</si>
  <si>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</si>
  <si>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</si>
  <si>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</si>
  <si>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</si>
  <si>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</si>
  <si>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</si>
  <si>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</si>
  <si>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</si>
  <si>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</si>
  <si>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</si>
  <si>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</si>
  <si>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</si>
  <si>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</si>
  <si>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</si>
  <si>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</si>
  <si>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</si>
  <si>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</si>
  <si>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</si>
  <si>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</si>
  <si>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</si>
  <si>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</si>
  <si>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</si>
  <si>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</si>
  <si>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</si>
  <si>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</si>
  <si>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</si>
  <si>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</si>
  <si>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</si>
  <si>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</si>
  <si>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</si>
  <si>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</si>
  <si>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</si>
  <si>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</si>
  <si>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</si>
  <si>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</si>
  <si>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</si>
  <si>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</si>
  <si>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</si>
  <si>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</si>
  <si>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</si>
  <si>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</si>
  <si>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</si>
  <si>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</si>
  <si>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</si>
  <si>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</si>
  <si>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</si>
  <si>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</si>
  <si>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</si>
  <si>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</si>
  <si>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</si>
  <si>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</si>
  <si>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</si>
  <si>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</si>
  <si>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</si>
  <si>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</si>
  <si>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</si>
  <si>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</si>
  <si>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</si>
  <si>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</si>
  <si>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</si>
  <si>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</si>
  <si>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</si>
  <si>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</si>
  <si>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</si>
  <si>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</si>
  <si>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</si>
  <si>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</si>
  <si>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</si>
  <si>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</si>
  <si>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</si>
  <si>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</si>
  <si>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</si>
  <si>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</si>
  <si>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</si>
  <si>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</si>
  <si>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</si>
  <si>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</si>
  <si>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</si>
  <si>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</si>
  <si>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</si>
  <si>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</si>
  <si>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</si>
  <si>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</si>
  <si>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</si>
  <si>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</si>
  <si>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</si>
  <si>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</si>
  <si>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</si>
  <si>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</si>
  <si>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</si>
  <si>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</si>
  <si>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</si>
  <si>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</si>
  <si>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</si>
  <si>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</si>
  <si>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</si>
  <si>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</si>
  <si>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</si>
  <si>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</si>
  <si>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</si>
  <si>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</si>
  <si>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</si>
  <si>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</si>
  <si>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</si>
  <si>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</si>
  <si>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</si>
  <si>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</si>
  <si>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</si>
  <si>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</si>
  <si>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</si>
  <si>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</si>
  <si>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</si>
  <si>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</si>
  <si>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</si>
  <si>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</si>
  <si>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</si>
  <si>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</si>
  <si>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</si>
  <si>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</si>
  <si>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</si>
  <si>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</si>
  <si>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</si>
  <si>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</si>
  <si>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</si>
  <si>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</si>
  <si>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</si>
  <si>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</si>
  <si>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</si>
  <si>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</si>
  <si>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</si>
  <si>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</si>
  <si>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</si>
  <si>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</si>
  <si>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</si>
  <si>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</si>
  <si>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</si>
  <si>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</si>
  <si>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</si>
  <si>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</si>
  <si>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</si>
  <si>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</si>
  <si>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</si>
  <si>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</si>
  <si>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</si>
  <si>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</si>
  <si>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</si>
  <si>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</si>
  <si>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</si>
  <si>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</si>
  <si>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</si>
  <si>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</si>
  <si>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</si>
  <si>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</si>
  <si>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</si>
  <si>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</si>
  <si>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</si>
  <si>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</si>
  <si>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</si>
  <si>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</si>
  <si>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</si>
  <si>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</si>
  <si>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</si>
  <si>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</si>
  <si>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</si>
  <si>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</si>
  <si>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</si>
  <si>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</si>
  <si>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</si>
  <si>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</si>
  <si>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</si>
  <si>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</si>
  <si>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</si>
  <si>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</si>
  <si>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</si>
  <si>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</si>
  <si>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</si>
  <si>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</si>
  <si>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</si>
  <si>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</si>
  <si>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</si>
  <si>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</si>
  <si>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</si>
  <si>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</si>
  <si>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</si>
  <si>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</si>
  <si>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</si>
  <si>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</si>
  <si>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</si>
  <si>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</si>
  <si>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</si>
  <si>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</si>
  <si>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</si>
  <si>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</si>
  <si>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</si>
  <si>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</si>
  <si>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</si>
  <si>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</si>
  <si>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</si>
  <si>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</si>
  <si>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</si>
  <si>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</si>
  <si>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</si>
  <si>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</si>
  <si>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</si>
  <si>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</si>
  <si>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</si>
  <si>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</si>
  <si>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</si>
  <si>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</si>
  <si>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</si>
  <si>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</si>
  <si>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</si>
  <si>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</si>
  <si>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</si>
  <si>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</si>
  <si>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</si>
  <si>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</si>
  <si>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</si>
  <si>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</si>
  <si>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</si>
  <si>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</si>
  <si>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</si>
  <si>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</si>
  <si>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</si>
  <si>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</si>
  <si>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</si>
  <si>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</si>
  <si>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</si>
  <si>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</si>
  <si>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</si>
  <si>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</si>
  <si>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</si>
  <si>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</si>
  <si>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</si>
  <si>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</si>
  <si>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</si>
  <si>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</si>
  <si>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</si>
  <si>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</si>
  <si>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</si>
  <si>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</si>
  <si>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</si>
  <si>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</si>
  <si>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</si>
  <si>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</si>
  <si>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</si>
  <si>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</si>
  <si>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</si>
  <si>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</si>
  <si>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</si>
  <si>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</si>
  <si>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</si>
  <si>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</si>
  <si>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</si>
  <si>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</si>
  <si>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</si>
  <si>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</si>
  <si>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</si>
  <si>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</si>
  <si>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</si>
  <si>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</si>
  <si>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</si>
  <si>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</si>
  <si>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</si>
  <si>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</si>
  <si>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</si>
  <si>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</si>
  <si>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</si>
  <si>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</si>
  <si>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</si>
  <si>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</si>
  <si>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</si>
  <si>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</si>
  <si>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</si>
  <si>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</si>
  <si>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</si>
  <si>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</si>
  <si>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</si>
  <si>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</si>
  <si>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</si>
  <si>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</si>
  <si>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</si>
  <si>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</si>
  <si>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</si>
  <si>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</si>
  <si>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</si>
  <si>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</si>
  <si>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</si>
  <si>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</si>
  <si>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</si>
  <si>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</si>
  <si>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</si>
  <si>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</si>
  <si>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</si>
  <si>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</si>
  <si>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</si>
  <si>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</si>
  <si>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</si>
  <si>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</si>
  <si>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</si>
  <si>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</si>
  <si>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</si>
  <si>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</si>
  <si>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</si>
  <si>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</si>
  <si>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</si>
  <si>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</si>
  <si>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</si>
  <si>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</si>
  <si>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</si>
  <si>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</si>
  <si>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</si>
  <si>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</si>
  <si>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</si>
  <si>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</si>
  <si>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</si>
  <si>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</si>
  <si>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</si>
  <si>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</si>
  <si>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</si>
  <si>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</si>
  <si>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</si>
  <si>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</si>
  <si>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</si>
  <si>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</si>
  <si>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</si>
  <si>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</si>
  <si>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</si>
  <si>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</si>
  <si>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</si>
  <si>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</si>
  <si>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</si>
  <si>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</si>
  <si>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</si>
  <si>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</si>
  <si>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</si>
  <si>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</si>
  <si>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</si>
  <si>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</si>
  <si>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</si>
  <si>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</si>
  <si>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</si>
  <si>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</si>
  <si>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</si>
  <si>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</si>
  <si>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</si>
  <si>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</si>
  <si>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</si>
  <si>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</si>
  <si>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</si>
  <si>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</si>
  <si>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</si>
  <si>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</si>
  <si>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</si>
  <si>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</si>
  <si>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</si>
  <si>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</si>
  <si>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</si>
  <si>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</si>
  <si>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</si>
  <si>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</si>
  <si>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</si>
  <si>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</si>
  <si>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</si>
  <si>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</si>
  <si>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</si>
  <si>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</si>
  <si>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</si>
  <si>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</si>
  <si>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</si>
  <si>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</si>
  <si>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</si>
  <si>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</si>
  <si>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</si>
  <si>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</si>
  <si>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</si>
  <si>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</si>
  <si>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</si>
  <si>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</si>
  <si>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</si>
  <si>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</si>
  <si>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</si>
  <si>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</si>
  <si>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</si>
  <si>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</si>
  <si>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</si>
  <si>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</si>
  <si>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</si>
  <si>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</si>
  <si>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</si>
  <si>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</si>
  <si>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</si>
  <si>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</si>
  <si>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</si>
  <si>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</si>
  <si>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</si>
  <si>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</si>
  <si>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</si>
  <si>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</si>
  <si>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</si>
  <si>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</si>
  <si>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</si>
  <si>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</si>
  <si>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</si>
  <si>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</si>
  <si>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</si>
  <si>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</si>
  <si>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</si>
  <si>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</si>
  <si>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</si>
  <si>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</si>
  <si>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</si>
  <si>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</si>
  <si>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</si>
  <si>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</si>
  <si>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</si>
  <si>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</si>
  <si>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</si>
  <si>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</si>
  <si>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</si>
  <si>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</si>
  <si>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</si>
  <si>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</si>
  <si>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</si>
  <si>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</si>
  <si>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</si>
  <si>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</si>
  <si>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</si>
  <si>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</si>
  <si>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</si>
  <si>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</si>
  <si>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</si>
  <si>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</si>
  <si>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</si>
  <si>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</si>
  <si>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</si>
  <si>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</si>
  <si>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</si>
  <si>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</si>
  <si>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</si>
  <si>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</si>
  <si>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</si>
  <si>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</si>
  <si>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</si>
  <si>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</si>
  <si>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</si>
  <si>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</si>
  <si>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</si>
  <si>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</si>
  <si>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</si>
  <si>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</si>
  <si>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</si>
  <si>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</si>
  <si>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</si>
  <si>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</si>
  <si>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</si>
  <si>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</si>
  <si>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</si>
  <si>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</si>
  <si>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</si>
  <si>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</si>
  <si>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</si>
  <si>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</si>
  <si>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</si>
  <si>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</si>
  <si>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</si>
  <si>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</si>
  <si>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</si>
  <si>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</si>
  <si>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</si>
  <si>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</si>
  <si>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</si>
  <si>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</si>
  <si>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</si>
  <si>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</si>
  <si>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</si>
  <si>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</si>
  <si>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</si>
  <si>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</si>
  <si>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</si>
  <si>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</si>
  <si>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</si>
  <si>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</si>
  <si>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</si>
  <si>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</si>
  <si>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</si>
  <si>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</si>
  <si>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</si>
  <si>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</si>
  <si>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</si>
  <si>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</si>
  <si>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</si>
  <si>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</si>
  <si>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</si>
  <si>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</si>
  <si>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</si>
  <si>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</si>
  <si>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</si>
  <si>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</si>
  <si>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</si>
  <si>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</si>
  <si>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</si>
  <si>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</si>
  <si>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</si>
  <si>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</si>
  <si>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</si>
  <si>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</si>
  <si>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</si>
  <si>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</si>
  <si>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</si>
  <si>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</si>
  <si>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</si>
  <si>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</si>
  <si>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</si>
  <si>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</si>
  <si>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</si>
  <si>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</si>
  <si>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</si>
  <si>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</si>
  <si>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</si>
  <si>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</si>
  <si>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</si>
  <si>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</si>
  <si>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</si>
  <si>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</si>
  <si>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</si>
  <si>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</si>
  <si>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</si>
  <si>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</si>
  <si>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</si>
  <si>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</si>
  <si>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</si>
  <si>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</si>
  <si>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</si>
  <si>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</si>
  <si>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</si>
  <si>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</si>
  <si>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</si>
  <si>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</si>
  <si>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</si>
  <si>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</si>
  <si>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</si>
  <si>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</si>
  <si>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</si>
  <si>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</si>
  <si>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</si>
  <si>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</si>
  <si>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</si>
  <si>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</si>
  <si>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</si>
  <si>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</si>
  <si>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</si>
  <si>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</si>
  <si>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</si>
  <si>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</si>
  <si>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</si>
  <si>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</si>
  <si>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</si>
  <si>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</si>
  <si>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</si>
  <si>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</si>
  <si>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</si>
  <si>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</si>
  <si>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</si>
  <si>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</si>
  <si>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</si>
  <si>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</si>
  <si>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</si>
  <si>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</si>
  <si>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</si>
  <si>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</si>
  <si>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</si>
  <si>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</si>
  <si>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</si>
  <si>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</si>
  <si>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</si>
  <si>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</si>
  <si>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</si>
  <si>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</si>
  <si>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</si>
  <si>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</si>
  <si>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</si>
  <si>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</si>
  <si>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</si>
  <si>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</si>
  <si>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</si>
  <si>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</si>
  <si>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</si>
  <si>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</si>
  <si>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</si>
  <si>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</si>
  <si>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</si>
  <si>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</si>
  <si>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</si>
  <si>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</si>
  <si>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</si>
  <si>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</si>
  <si>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</si>
  <si>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</si>
  <si>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</si>
  <si>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</si>
  <si>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</si>
  <si>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</si>
  <si>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</si>
  <si>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</si>
  <si>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</si>
  <si>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</si>
  <si>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</si>
  <si>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</si>
  <si>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</si>
  <si>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</si>
  <si>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</si>
  <si>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</si>
  <si>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</si>
  <si>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</si>
  <si>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</si>
  <si>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</si>
  <si>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</si>
  <si>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</si>
  <si>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</si>
  <si>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</si>
  <si>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</si>
  <si>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</si>
  <si>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</si>
  <si>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</si>
  <si>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</si>
  <si>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</si>
  <si>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</si>
  <si>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</si>
  <si>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</si>
  <si>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</si>
  <si>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</si>
  <si>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</si>
  <si>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</si>
  <si>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</si>
  <si>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</si>
  <si>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</si>
  <si>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</si>
  <si>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</si>
  <si>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</si>
  <si>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</si>
  <si>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</si>
  <si>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</si>
  <si>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</si>
  <si>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</si>
  <si>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</si>
  <si>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</si>
  <si>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</si>
  <si>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</si>
  <si>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</si>
  <si>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</si>
  <si>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</si>
  <si>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</si>
  <si>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</si>
  <si>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</si>
  <si>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</si>
  <si>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</si>
  <si>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</si>
  <si>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</si>
  <si>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</si>
  <si>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</si>
  <si>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</si>
  <si>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</si>
  <si>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</si>
  <si>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</si>
  <si>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</si>
  <si>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</si>
  <si>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</si>
  <si>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</si>
  <si>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</si>
  <si>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</si>
  <si>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</si>
  <si>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</si>
  <si>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</si>
  <si>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</si>
  <si>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</si>
  <si>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</si>
  <si>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</si>
  <si>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</si>
  <si>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</si>
  <si>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</si>
  <si>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</si>
  <si>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</si>
  <si>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</si>
  <si>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</si>
  <si>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</si>
  <si>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</si>
  <si>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</si>
  <si>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</si>
  <si>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</si>
  <si>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</si>
  <si>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</si>
  <si>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</si>
  <si>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</si>
  <si>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</si>
  <si>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</si>
  <si>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</si>
  <si>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</si>
  <si>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</si>
  <si>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</si>
  <si>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</si>
  <si>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</si>
  <si>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</si>
  <si>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</si>
  <si>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</si>
  <si>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</si>
  <si>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</si>
  <si>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</si>
  <si>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</si>
  <si>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</si>
  <si>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</si>
  <si>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</si>
  <si>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</si>
  <si>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</si>
  <si>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</si>
  <si>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</si>
  <si>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</si>
  <si>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</si>
  <si>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</si>
  <si>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</si>
  <si>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</si>
  <si>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</si>
  <si>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</si>
  <si>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</si>
  <si>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</si>
  <si>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</si>
  <si>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</si>
  <si>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</si>
  <si>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</si>
  <si>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</si>
  <si>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</si>
  <si>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</si>
  <si>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</si>
  <si>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</si>
  <si>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</si>
  <si>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</si>
  <si>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</si>
  <si>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</si>
  <si>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</si>
  <si>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</si>
  <si>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</si>
  <si>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</si>
  <si>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</si>
  <si>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</si>
  <si>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</si>
  <si>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</si>
  <si>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</si>
  <si>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</si>
  <si>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</si>
  <si>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</si>
  <si>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</si>
  <si>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</si>
  <si>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</si>
  <si>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</si>
  <si>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</si>
  <si>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</si>
  <si>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</si>
  <si>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</si>
  <si>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</si>
  <si>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</si>
  <si>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</si>
  <si>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</si>
  <si>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</si>
  <si>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</si>
  <si>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</si>
  <si>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</si>
  <si>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</si>
  <si>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</si>
  <si>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</si>
  <si>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</si>
  <si>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</si>
  <si>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</si>
  <si>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</si>
  <si>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</si>
  <si>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</si>
  <si>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</si>
  <si>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</si>
  <si>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</si>
  <si>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</si>
  <si>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</si>
  <si>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</si>
  <si>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</si>
  <si>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</si>
  <si>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</si>
  <si>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</si>
  <si>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</si>
  <si>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</si>
  <si>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</si>
  <si>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</si>
  <si>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</si>
  <si>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</si>
  <si>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</si>
  <si>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</si>
  <si>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</si>
  <si>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</si>
  <si>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</si>
  <si>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</si>
  <si>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</si>
  <si>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</si>
  <si>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</si>
  <si>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</si>
  <si>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</si>
  <si>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</si>
  <si>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</si>
  <si>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</si>
  <si>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</si>
  <si>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</si>
  <si>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</si>
  <si>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</si>
  <si>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</si>
  <si>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</si>
  <si>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</si>
  <si>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</si>
  <si>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</si>
  <si>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</si>
  <si>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</si>
  <si>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</si>
  <si>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</si>
  <si>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</si>
  <si>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</si>
  <si>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</si>
  <si>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</si>
  <si>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</si>
  <si>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</si>
  <si>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</si>
  <si>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</si>
  <si>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</si>
  <si>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</si>
  <si>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</si>
  <si>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</si>
  <si>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</si>
  <si>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</si>
  <si>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</si>
  <si>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</si>
  <si>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</si>
  <si>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</si>
  <si>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</si>
  <si>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</si>
  <si>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</si>
  <si>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</si>
  <si>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</si>
  <si>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</si>
  <si>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</si>
  <si>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</si>
  <si>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</si>
  <si>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</si>
  <si>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</si>
  <si>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</si>
  <si>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</si>
  <si>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</si>
  <si>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</si>
  <si>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</si>
  <si>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</si>
  <si>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</si>
  <si>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</si>
  <si>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</si>
  <si>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</si>
  <si>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</si>
  <si>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</si>
  <si>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</si>
  <si>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</si>
  <si>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</si>
  <si>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</si>
  <si>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</si>
  <si>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</si>
  <si>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</si>
  <si>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</si>
  <si>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</si>
  <si>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</si>
  <si>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</si>
  <si>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</si>
  <si>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</si>
  <si>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</si>
  <si>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</si>
  <si>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</si>
  <si>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</si>
  <si>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</si>
  <si>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</si>
  <si>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</si>
  <si>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</si>
  <si>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</si>
  <si>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</si>
  <si>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</si>
  <si>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</si>
  <si>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</si>
  <si>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</si>
  <si>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</si>
  <si>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</si>
  <si>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</si>
  <si>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</si>
  <si>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</si>
  <si>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</si>
  <si>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</si>
  <si>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</si>
  <si>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</si>
  <si>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</si>
  <si>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</si>
  <si>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</si>
  <si>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</si>
  <si>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</si>
  <si>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</si>
  <si>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</si>
  <si>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</si>
  <si>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</si>
  <si>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</si>
  <si>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</si>
  <si>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</si>
  <si>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</si>
  <si>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</si>
  <si>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</si>
  <si>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</si>
  <si>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</si>
  <si>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</si>
  <si>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</si>
  <si>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</si>
  <si>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</si>
  <si>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</si>
  <si>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</si>
  <si>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</si>
  <si>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</si>
  <si>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</si>
  <si>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</si>
  <si>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</si>
  <si>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</si>
  <si>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</si>
  <si>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</si>
  <si>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</si>
  <si>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</si>
  <si>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</si>
  <si>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</si>
  <si>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</si>
  <si>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</si>
  <si>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</si>
  <si>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</si>
  <si>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</si>
  <si>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</si>
  <si>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</si>
  <si>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</si>
  <si>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</si>
  <si>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</si>
  <si>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</si>
  <si>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</si>
  <si>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</si>
  <si>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</si>
  <si>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</si>
  <si>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</si>
  <si>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</si>
  <si>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</si>
  <si>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</si>
  <si>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</si>
  <si>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</si>
  <si>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</si>
  <si>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</si>
  <si>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</si>
  <si>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</si>
  <si>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</si>
  <si>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</si>
  <si>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</si>
  <si>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</si>
  <si>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</si>
  <si>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</si>
  <si>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</si>
  <si>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</si>
  <si>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</si>
  <si>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</si>
  <si>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</si>
  <si>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</si>
  <si>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</si>
  <si>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</si>
  <si>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</si>
  <si>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</si>
  <si>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</si>
  <si>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</si>
  <si>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</si>
  <si>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</si>
  <si>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</si>
  <si>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</si>
  <si>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</si>
  <si>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</si>
  <si>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</si>
  <si>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</si>
  <si>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</si>
  <si>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</si>
  <si>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</si>
  <si>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</si>
  <si>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</si>
  <si>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</si>
  <si>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</si>
  <si>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</si>
  <si>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</si>
  <si>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</si>
  <si>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</si>
  <si>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</si>
  <si>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</si>
  <si>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</si>
  <si>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</si>
  <si>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</si>
  <si>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</si>
  <si>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</si>
  <si>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</si>
  <si>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</si>
  <si>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</si>
  <si>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</si>
  <si>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</si>
  <si>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</si>
  <si>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</si>
  <si>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</si>
  <si>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</si>
  <si>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</si>
  <si>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</si>
  <si>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</si>
  <si>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</si>
  <si>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</si>
  <si>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</si>
  <si>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</si>
  <si>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</si>
  <si>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</si>
  <si>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</si>
  <si>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</si>
  <si>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</si>
  <si>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</si>
  <si>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</si>
  <si>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</si>
  <si>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</si>
  <si>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</si>
  <si>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</si>
  <si>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</si>
  <si>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</si>
  <si>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</si>
  <si>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</si>
  <si>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</si>
  <si>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</si>
  <si>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</si>
  <si>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</si>
  <si>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</si>
  <si>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</si>
  <si>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</si>
  <si>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</si>
  <si>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</si>
  <si>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</si>
  <si>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</si>
  <si>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</si>
  <si>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</si>
  <si>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</si>
  <si>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</si>
  <si>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</si>
  <si>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</si>
  <si>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</si>
  <si>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</si>
  <si>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</si>
  <si>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</si>
  <si>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</si>
  <si>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</si>
  <si>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</si>
  <si>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</si>
  <si>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</si>
  <si>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</si>
  <si>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</si>
  <si>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</si>
  <si>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</si>
  <si>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</si>
  <si>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</si>
  <si>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</si>
  <si>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</si>
  <si>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</si>
  <si>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</si>
  <si>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</si>
  <si>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</si>
  <si>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</si>
  <si>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</si>
  <si>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</si>
  <si>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</si>
  <si>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</si>
  <si>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</si>
  <si>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</si>
  <si>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</si>
  <si>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</si>
  <si>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</si>
  <si>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</si>
  <si>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</si>
  <si>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</si>
  <si>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</si>
  <si>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</si>
  <si>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</si>
  <si>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</si>
  <si>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</si>
  <si>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</si>
  <si>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</si>
  <si>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</si>
  <si>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</si>
  <si>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</si>
  <si>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</si>
  <si>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</si>
  <si>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</si>
  <si>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</si>
  <si>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</si>
  <si>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</si>
  <si>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</si>
  <si>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</si>
  <si>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</si>
  <si>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</si>
  <si>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</si>
  <si>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</si>
  <si>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</si>
  <si>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</si>
  <si>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</si>
  <si>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</si>
  <si>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</si>
  <si>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</si>
  <si>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</si>
  <si>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</si>
  <si>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</si>
  <si>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</si>
  <si>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</si>
  <si>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</si>
  <si>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</si>
  <si>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</si>
  <si>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</si>
  <si>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</si>
  <si>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</si>
  <si>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</si>
  <si>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</si>
  <si>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</si>
  <si>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</si>
  <si>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</si>
  <si>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</si>
  <si>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</si>
  <si>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</si>
  <si>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</si>
  <si>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</si>
  <si>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</si>
  <si>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</si>
  <si>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</si>
  <si>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</si>
  <si>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</si>
  <si>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</si>
  <si>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</si>
  <si>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</si>
  <si>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</si>
  <si>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</si>
  <si>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</si>
  <si>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</si>
  <si>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</si>
  <si>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</si>
  <si>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</si>
  <si>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</si>
  <si>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</si>
  <si>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</si>
  <si>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</si>
  <si>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</si>
  <si>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</si>
  <si>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</si>
  <si>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</si>
  <si>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</si>
  <si>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</si>
  <si>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</si>
  <si>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</si>
  <si>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</si>
  <si>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</si>
  <si>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</si>
  <si>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</si>
  <si>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</si>
  <si>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</si>
  <si>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</si>
  <si>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</si>
  <si>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</si>
  <si>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</si>
  <si>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</si>
  <si>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</si>
  <si>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</si>
  <si>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</si>
  <si>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</si>
  <si>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</si>
  <si>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</si>
  <si>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</si>
  <si>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</si>
  <si>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</si>
  <si>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</si>
  <si>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</si>
  <si>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</si>
  <si>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</si>
  <si>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</si>
  <si>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</si>
  <si>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</si>
  <si>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</si>
  <si>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</si>
  <si>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</si>
  <si>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</si>
  <si>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</si>
  <si>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</si>
  <si>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</si>
  <si>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</si>
  <si>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</si>
  <si>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</si>
  <si>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</si>
  <si>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</si>
  <si>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</si>
  <si>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</si>
  <si>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</si>
  <si>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</si>
  <si>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</si>
  <si>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</si>
  <si>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</si>
  <si>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</si>
  <si>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</si>
  <si>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</si>
  <si>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</si>
  <si>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</si>
  <si>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</si>
  <si>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</si>
  <si>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</si>
  <si>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</si>
  <si>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</si>
  <si>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</si>
  <si>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</si>
  <si>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</si>
  <si>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</si>
  <si>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</si>
  <si>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</si>
  <si>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</si>
  <si>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</si>
  <si>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</si>
  <si>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</si>
  <si>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</si>
  <si>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</si>
  <si>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</si>
  <si>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</si>
  <si>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</si>
  <si>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</si>
  <si>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</si>
  <si>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</si>
  <si>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</si>
  <si>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</si>
  <si>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</si>
  <si>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</si>
  <si>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</si>
  <si>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</si>
  <si>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</si>
  <si>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</si>
  <si>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</si>
  <si>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</si>
  <si>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</si>
  <si>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</si>
  <si>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</si>
  <si>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</si>
  <si>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</si>
  <si>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</si>
  <si>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</si>
  <si>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</si>
  <si>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</si>
  <si>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</si>
  <si>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</si>
  <si>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</si>
  <si>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</si>
  <si>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</si>
  <si>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</si>
  <si>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</si>
  <si>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</si>
  <si>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</si>
  <si>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</si>
  <si>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</si>
  <si>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</si>
  <si>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</si>
  <si>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</si>
  <si>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</si>
  <si>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</si>
  <si>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</si>
  <si>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</si>
  <si>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</si>
  <si>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</si>
  <si>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</si>
  <si>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</si>
  <si>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</si>
  <si>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</si>
  <si>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</si>
  <si>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</si>
  <si>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</si>
  <si>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</si>
  <si>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</si>
  <si>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</si>
  <si>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</si>
  <si>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</si>
  <si>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</si>
  <si>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</si>
  <si>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</si>
  <si>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</si>
  <si>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</si>
  <si>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</si>
  <si>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</si>
  <si>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</si>
  <si>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</si>
  <si>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</si>
  <si>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</si>
  <si>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</si>
  <si>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</si>
  <si>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</si>
  <si>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</si>
  <si>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</si>
  <si>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</si>
  <si>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</si>
  <si>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</si>
  <si>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</si>
  <si>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</si>
  <si>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</si>
  <si>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</si>
  <si>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</si>
  <si>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</si>
  <si>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</si>
  <si>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</si>
  <si>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</si>
  <si>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</si>
  <si>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</si>
  <si>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</si>
  <si>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</si>
  <si>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</si>
  <si>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</si>
  <si>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</si>
  <si>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</si>
  <si>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</si>
  <si>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</si>
  <si>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</si>
  <si>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</si>
  <si>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</si>
  <si>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</si>
  <si>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</si>
  <si>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</si>
  <si>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</si>
  <si>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</si>
  <si>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</si>
  <si>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</si>
  <si>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</si>
  <si>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</si>
  <si>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</si>
  <si>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</si>
  <si>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</si>
  <si>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</si>
  <si>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</si>
  <si>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</si>
  <si>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</si>
  <si>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</si>
  <si>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</si>
  <si>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</si>
  <si>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</si>
  <si>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</si>
  <si>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</si>
  <si>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</si>
  <si>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</si>
  <si>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</si>
  <si>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</si>
  <si>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</si>
  <si>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</si>
  <si>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</si>
  <si>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</si>
  <si>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</si>
  <si>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</si>
  <si>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</si>
  <si>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</si>
  <si>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</si>
  <si>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</si>
  <si>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</si>
  <si>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</si>
  <si>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</si>
  <si>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</si>
  <si>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</si>
  <si>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</si>
  <si>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</si>
  <si>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</si>
  <si>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</si>
  <si>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</si>
  <si>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</si>
  <si>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</si>
  <si>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</si>
  <si>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</si>
  <si>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</si>
  <si>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</si>
  <si>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</si>
  <si>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</si>
  <si>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</si>
  <si>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</si>
  <si>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</si>
  <si>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</si>
  <si>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</si>
  <si>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</si>
  <si>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</si>
  <si>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</si>
  <si>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</si>
  <si>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</si>
  <si>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</si>
  <si>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</si>
  <si>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</si>
  <si>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</si>
  <si>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</si>
  <si>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</si>
  <si>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</si>
  <si>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</si>
  <si>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</si>
  <si>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</si>
  <si>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</si>
  <si>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</si>
  <si>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</si>
  <si>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</si>
  <si>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</si>
  <si>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</si>
  <si>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</si>
  <si>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</si>
  <si>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</si>
  <si>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</si>
  <si>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</si>
  <si>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</si>
  <si>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</si>
  <si>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</si>
  <si>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</si>
  <si>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</si>
  <si>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</si>
  <si>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</si>
  <si>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</si>
  <si>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</si>
  <si>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</si>
  <si>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</si>
  <si>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</si>
  <si>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</si>
  <si>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</si>
  <si>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</si>
  <si>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</si>
  <si>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</si>
  <si>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</si>
  <si>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</si>
  <si>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</si>
  <si>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</si>
  <si>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</si>
  <si>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</si>
  <si>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</si>
  <si>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</si>
  <si>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</si>
  <si>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</si>
  <si>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</si>
  <si>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</si>
  <si>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</si>
  <si>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</si>
  <si>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</si>
  <si>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</si>
  <si>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</si>
  <si>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</si>
  <si>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</si>
  <si>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</si>
  <si>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</si>
  <si>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</si>
  <si>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</si>
  <si>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</si>
  <si>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</si>
  <si>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</si>
  <si>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</si>
  <si>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</si>
  <si>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</si>
  <si>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</si>
  <si>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</si>
  <si>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</si>
  <si>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</si>
  <si>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</si>
  <si>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</si>
  <si>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</si>
  <si>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</si>
  <si>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</si>
  <si>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</si>
  <si>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</si>
  <si>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</si>
  <si>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</si>
  <si>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</si>
  <si>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</si>
  <si>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</si>
  <si>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</si>
  <si>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</si>
  <si>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</si>
  <si>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</si>
  <si>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</si>
  <si>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</si>
  <si>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</si>
  <si>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</si>
  <si>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</si>
  <si>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</si>
  <si>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</si>
  <si>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</si>
  <si>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</si>
  <si>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</si>
  <si>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</si>
  <si>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</si>
  <si>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</si>
  <si>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</si>
  <si>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</si>
  <si>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</si>
  <si>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</si>
  <si>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</si>
  <si>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</si>
  <si>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</si>
  <si>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</si>
  <si>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</si>
  <si>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</si>
  <si>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</si>
  <si>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</si>
  <si>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</si>
  <si>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</si>
  <si>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</si>
  <si>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</si>
  <si>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</si>
  <si>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</si>
  <si>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</si>
  <si>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</si>
  <si>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</si>
  <si>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</si>
  <si>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</si>
  <si>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</si>
  <si>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</si>
  <si>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</si>
  <si>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</si>
  <si>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</si>
  <si>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</si>
  <si>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</si>
  <si>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</si>
  <si>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</si>
  <si>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</si>
  <si>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</si>
  <si>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</si>
  <si>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</si>
  <si>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</si>
  <si>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</si>
  <si>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</si>
  <si>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</si>
  <si>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</si>
  <si>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</si>
  <si>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</si>
  <si>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</si>
  <si>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</si>
  <si>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</si>
  <si>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</si>
  <si>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</si>
  <si>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</si>
  <si>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</si>
  <si>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</si>
  <si>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</si>
  <si>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</si>
  <si>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</si>
  <si>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</si>
  <si>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</si>
  <si>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</si>
  <si>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</si>
  <si>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</si>
  <si>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</si>
  <si>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</si>
  <si>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</si>
  <si>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</si>
  <si>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</si>
  <si>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</si>
  <si>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</si>
  <si>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</si>
  <si>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</si>
  <si>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</si>
  <si>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</si>
  <si>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</si>
  <si>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</si>
  <si>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</si>
  <si>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</si>
  <si>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</si>
  <si>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</si>
  <si>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</si>
  <si>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</si>
  <si>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</si>
  <si>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</si>
  <si>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</si>
  <si>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</si>
  <si>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</si>
  <si>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</si>
  <si>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</si>
  <si>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</si>
  <si>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</si>
  <si>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</si>
  <si>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</si>
  <si>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</si>
  <si>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</si>
  <si>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</si>
  <si>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</si>
  <si>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</si>
  <si>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</si>
  <si>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</si>
  <si>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</si>
  <si>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</si>
  <si>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</si>
  <si>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</si>
  <si>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</si>
  <si>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</si>
  <si>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</si>
  <si>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</si>
  <si>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</si>
  <si>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</si>
  <si>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</si>
  <si>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</si>
  <si>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</si>
  <si>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</si>
  <si>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</si>
  <si>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</si>
  <si>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</si>
  <si>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</si>
  <si>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</si>
  <si>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</si>
  <si>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</si>
  <si>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</si>
  <si>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</si>
  <si>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</si>
  <si>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</si>
  <si>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</si>
  <si>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</si>
  <si>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</si>
  <si>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</si>
  <si>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</si>
  <si>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</si>
  <si>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</si>
  <si>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</si>
  <si>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</si>
  <si>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</si>
  <si>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</si>
  <si>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</si>
  <si>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</si>
  <si>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</si>
  <si>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</si>
  <si>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</si>
  <si>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</si>
  <si>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</si>
  <si>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</si>
  <si>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</si>
  <si>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</si>
  <si>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</si>
  <si>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</si>
  <si>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</si>
  <si>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</si>
  <si>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</si>
  <si>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</si>
  <si>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</si>
  <si>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</si>
  <si>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</si>
  <si>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</si>
  <si>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</si>
  <si>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</si>
  <si>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</si>
  <si>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</si>
  <si>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</si>
  <si>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</si>
  <si>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</si>
  <si>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</si>
  <si>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</si>
  <si>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</si>
  <si>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</si>
  <si>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</si>
  <si>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</si>
  <si>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</si>
  <si>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</si>
  <si>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</si>
  <si>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</si>
  <si>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</si>
  <si>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</si>
  <si>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</si>
  <si>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</si>
  <si>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</si>
  <si>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</si>
  <si>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</si>
  <si>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</si>
  <si>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</si>
  <si>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</si>
  <si>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</si>
  <si>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</si>
  <si>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</si>
  <si>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</si>
  <si>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</si>
  <si>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</si>
  <si>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</si>
  <si>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</si>
  <si>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</si>
  <si>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</si>
  <si>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</si>
  <si>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</si>
  <si>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</si>
  <si>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</si>
  <si>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</si>
  <si>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</si>
  <si>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</si>
  <si>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</si>
  <si>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</si>
  <si>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</si>
  <si>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</si>
  <si>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</si>
  <si>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</si>
  <si>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</si>
  <si>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</si>
  <si>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</si>
  <si>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</si>
  <si>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</si>
  <si>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</si>
  <si>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</si>
  <si>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</si>
  <si>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</si>
  <si>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</si>
  <si>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</si>
  <si>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</si>
  <si>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</si>
  <si>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</si>
  <si>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</si>
  <si>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</si>
  <si>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</si>
  <si>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</si>
  <si>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</si>
  <si>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</si>
  <si>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</si>
  <si>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</si>
  <si>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</si>
  <si>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</si>
  <si>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</si>
  <si>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</si>
  <si>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</si>
  <si>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</si>
  <si>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</si>
  <si>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</si>
  <si>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</si>
  <si>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</si>
  <si>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</si>
  <si>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</si>
  <si>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</si>
  <si>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</si>
  <si>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</si>
  <si>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</si>
  <si>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</si>
  <si>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</si>
  <si>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</si>
  <si>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</si>
  <si>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</si>
  <si>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</si>
  <si>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</si>
  <si>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</si>
  <si>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</si>
  <si>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</si>
  <si>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</si>
  <si>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</si>
  <si>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</si>
  <si>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</si>
  <si>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</si>
  <si>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</si>
  <si>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</si>
  <si>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</si>
  <si>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</si>
  <si>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</si>
  <si>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</si>
  <si>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</si>
  <si>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</si>
  <si>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</si>
  <si>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</si>
  <si>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</si>
  <si>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</si>
  <si>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</si>
  <si>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</si>
  <si>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</si>
  <si>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</si>
  <si>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</si>
  <si>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</si>
  <si>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</si>
  <si>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</si>
  <si>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</si>
  <si>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</si>
  <si>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</si>
  <si>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</si>
  <si>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</si>
  <si>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</si>
  <si>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</si>
  <si>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</si>
  <si>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</si>
  <si>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</si>
  <si>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</si>
  <si>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</si>
  <si>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</si>
  <si>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</si>
  <si>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</si>
  <si>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</si>
  <si>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</si>
  <si>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</si>
  <si>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</si>
  <si>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</si>
  <si>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</si>
  <si>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</si>
  <si>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</si>
  <si>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</si>
  <si>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</si>
  <si>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</si>
  <si>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</si>
  <si>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</si>
  <si>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</si>
  <si>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</si>
  <si>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</si>
  <si>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</si>
  <si>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</si>
  <si>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</si>
  <si>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</si>
  <si>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</si>
  <si>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</si>
  <si>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</si>
  <si>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</si>
  <si>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</si>
  <si>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</si>
  <si>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</si>
  <si>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</si>
  <si>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</si>
  <si>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</si>
  <si>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</si>
  <si>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</si>
  <si>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</si>
  <si>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</si>
  <si>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</si>
  <si>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</si>
  <si>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</si>
  <si>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</si>
  <si>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</si>
  <si>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</si>
  <si>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</si>
  <si>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</si>
  <si>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</si>
  <si>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</si>
  <si>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</si>
  <si>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</si>
  <si>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</si>
  <si>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</si>
  <si>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</si>
  <si>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</si>
  <si>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</si>
  <si>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</si>
  <si>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</si>
  <si>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</si>
  <si>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</si>
  <si>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</si>
  <si>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</si>
  <si>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</si>
  <si>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</si>
  <si>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</si>
  <si>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</si>
  <si>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</si>
  <si>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</si>
  <si>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</si>
  <si>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</si>
  <si>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</si>
  <si>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</si>
  <si>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</si>
  <si>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</si>
  <si>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</si>
  <si>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</si>
  <si>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</si>
  <si>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</si>
  <si>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</si>
  <si>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</si>
  <si>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</si>
  <si>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</si>
  <si>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</si>
  <si>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</si>
  <si>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</si>
  <si>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</si>
  <si>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</si>
  <si>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</si>
  <si>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</si>
  <si>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</si>
  <si>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</si>
  <si>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</si>
  <si>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</si>
  <si>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</si>
  <si>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</si>
  <si>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</si>
  <si>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</si>
  <si>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</si>
  <si>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</si>
  <si>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</si>
  <si>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</si>
  <si>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</si>
  <si>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</si>
  <si>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</si>
  <si>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</si>
  <si>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</si>
  <si>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</si>
  <si>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</si>
  <si>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</si>
  <si>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</si>
  <si>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</si>
  <si>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</si>
  <si>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</si>
  <si>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</si>
  <si>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</si>
  <si>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</si>
  <si>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</si>
  <si>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</si>
  <si>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</si>
  <si>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</si>
  <si>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</si>
  <si>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</si>
  <si>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</si>
  <si>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</si>
  <si>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</si>
  <si>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</si>
  <si>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</si>
  <si>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</si>
  <si>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</si>
  <si>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</si>
  <si>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</si>
  <si>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</si>
  <si>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</si>
  <si>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</si>
  <si>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</si>
  <si>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</si>
  <si>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</si>
  <si>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</si>
  <si>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</si>
  <si>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</si>
  <si>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</si>
  <si>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</si>
  <si>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</si>
  <si>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</si>
  <si>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</si>
  <si>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</si>
  <si>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</si>
  <si>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</si>
  <si>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</si>
  <si>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</si>
  <si>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</si>
  <si>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</si>
  <si>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</si>
  <si>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</si>
  <si>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</si>
  <si>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</si>
  <si>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</si>
  <si>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</si>
  <si>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</si>
  <si>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</si>
  <si>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</si>
  <si>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</si>
  <si>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</si>
  <si>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</si>
  <si>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</si>
  <si>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</si>
  <si>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</si>
  <si>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</si>
  <si>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</si>
  <si>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</si>
  <si>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</si>
  <si>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</si>
  <si>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</si>
  <si>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</si>
  <si>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</si>
  <si>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</si>
  <si>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</si>
  <si>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</si>
  <si>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</si>
  <si>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</si>
  <si>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</si>
  <si>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</si>
  <si>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</si>
  <si>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</si>
  <si>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</si>
  <si>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</si>
  <si>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</si>
  <si>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</si>
  <si>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</si>
  <si>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</si>
  <si>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</si>
  <si>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</si>
  <si>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</si>
  <si>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</si>
  <si>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</si>
  <si>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</si>
  <si>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</si>
  <si>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</si>
  <si>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</si>
  <si>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</si>
  <si>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</si>
  <si>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</si>
  <si>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</si>
  <si>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</si>
  <si>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</si>
  <si>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</si>
  <si>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</si>
  <si>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</si>
  <si>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</si>
  <si>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</si>
  <si>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</si>
  <si>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</si>
  <si>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</si>
  <si>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</si>
  <si>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</si>
  <si>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</si>
  <si>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</si>
  <si>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</si>
  <si>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</si>
  <si>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</si>
  <si>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</si>
  <si>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</si>
  <si>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</si>
  <si>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</si>
  <si>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</si>
  <si>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</si>
  <si>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</si>
  <si>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</si>
  <si>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</si>
  <si>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</si>
  <si>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</si>
  <si>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</si>
  <si>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</si>
  <si>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</si>
  <si>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</si>
  <si>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</si>
  <si>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</si>
  <si>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</si>
  <si>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</si>
  <si>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</si>
  <si>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</si>
  <si>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</si>
  <si>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</si>
  <si>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</si>
  <si>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</si>
  <si>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</si>
  <si>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</si>
  <si>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</si>
  <si>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</si>
  <si>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</si>
  <si>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</si>
  <si>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</si>
  <si>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</si>
  <si>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</si>
  <si>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</si>
  <si>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</si>
  <si>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</si>
  <si>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</si>
  <si>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</si>
  <si>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</si>
  <si>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</si>
  <si>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</si>
  <si>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</si>
  <si>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</si>
  <si>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</si>
  <si>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</si>
  <si>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</si>
  <si>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</si>
  <si>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</si>
  <si>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</si>
  <si>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</si>
  <si>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</si>
  <si>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</si>
  <si>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</si>
  <si>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</si>
  <si>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</si>
  <si>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</si>
  <si>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</si>
  <si>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</si>
  <si>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</si>
  <si>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</si>
  <si>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</si>
  <si>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</si>
  <si>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</si>
  <si>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</si>
  <si>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</si>
  <si>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</si>
  <si>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</si>
  <si>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</si>
  <si>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</si>
  <si>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</si>
  <si>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</si>
  <si>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</si>
  <si>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</si>
  <si>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</si>
  <si>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</si>
  <si>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</si>
  <si>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</si>
  <si>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</si>
  <si>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</si>
  <si>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</si>
  <si>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</si>
  <si>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</si>
  <si>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</si>
  <si>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</si>
  <si>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</si>
  <si>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</si>
  <si>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</si>
  <si>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</si>
  <si>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</si>
  <si>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</si>
  <si>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</si>
  <si>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</si>
  <si>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</si>
  <si>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</si>
  <si>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</si>
  <si>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</si>
  <si>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</si>
  <si>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</si>
  <si>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</si>
  <si>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</si>
  <si>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</si>
  <si>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</si>
  <si>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</si>
  <si>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</si>
  <si>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</si>
  <si>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</si>
  <si>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</si>
  <si>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</si>
  <si>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</si>
  <si>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</si>
  <si>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</si>
  <si>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</si>
  <si>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</si>
  <si>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</si>
  <si>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</si>
  <si>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</si>
  <si>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</si>
  <si>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</si>
  <si>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</si>
  <si>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</si>
  <si>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</si>
  <si>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</si>
  <si>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</si>
  <si>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</si>
  <si>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</si>
  <si>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</si>
  <si>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</si>
  <si>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</si>
  <si>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</si>
  <si>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</si>
  <si>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</si>
  <si>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</si>
  <si>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</si>
  <si>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</si>
  <si>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</si>
  <si>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</si>
  <si>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</si>
  <si>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</si>
  <si>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</si>
  <si>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</si>
  <si>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</si>
  <si>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</si>
  <si>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</si>
  <si>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</si>
  <si>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</si>
  <si>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</si>
  <si>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</si>
  <si>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</si>
  <si>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</si>
  <si>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</si>
  <si>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</si>
  <si>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</si>
  <si>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</si>
  <si>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</si>
  <si>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</si>
  <si>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</si>
  <si>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</si>
  <si>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</si>
  <si>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</si>
  <si>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</si>
  <si>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</si>
  <si>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</si>
  <si>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</si>
  <si>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</si>
  <si>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</si>
  <si>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</si>
  <si>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</si>
  <si>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</si>
  <si>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</si>
  <si>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</si>
  <si>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</si>
  <si>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</si>
  <si>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</si>
  <si>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</si>
  <si>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</si>
  <si>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</si>
  <si>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</si>
  <si>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</si>
  <si>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</si>
  <si>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</si>
  <si>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</si>
  <si>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</si>
  <si>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</si>
  <si>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</si>
  <si>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</si>
  <si>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</si>
  <si>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</si>
  <si>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</si>
  <si>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</si>
  <si>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</si>
  <si>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</si>
  <si>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</si>
  <si>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</si>
  <si>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</si>
  <si>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</si>
  <si>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</si>
  <si>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</si>
  <si>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</si>
  <si>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</si>
  <si>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</si>
  <si>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</si>
  <si>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</si>
  <si>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</si>
  <si>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</si>
  <si>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</si>
  <si>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</si>
  <si>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</si>
  <si>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</si>
  <si>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</si>
  <si>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</si>
  <si>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</si>
  <si>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</si>
  <si>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</si>
  <si>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</si>
  <si>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</si>
  <si>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</si>
  <si>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</si>
  <si>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</si>
  <si>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</si>
  <si>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</si>
  <si>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</si>
  <si>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</si>
  <si>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</si>
  <si>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</si>
  <si>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</si>
  <si>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</si>
  <si>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</si>
  <si>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</si>
  <si>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</si>
  <si>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</si>
  <si>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</si>
  <si>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</si>
  <si>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</si>
  <si>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</si>
  <si>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</si>
  <si>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</si>
  <si>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</si>
  <si>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</si>
  <si>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</si>
  <si>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</si>
  <si>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</si>
  <si>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</si>
  <si>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</si>
  <si>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</si>
  <si>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</si>
  <si>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</si>
  <si>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</si>
  <si>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</si>
  <si>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</si>
  <si>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</si>
  <si>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</si>
  <si>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</si>
  <si>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</si>
  <si>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</si>
  <si>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</si>
  <si>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</si>
  <si>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</si>
  <si>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</si>
  <si>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</si>
  <si>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</si>
  <si>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</si>
  <si>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</si>
  <si>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</si>
  <si>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</si>
  <si>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</si>
  <si>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</si>
  <si>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</si>
  <si>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</si>
  <si>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</si>
  <si>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</si>
  <si>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</si>
  <si>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</si>
  <si>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</si>
  <si>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</si>
  <si>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</si>
  <si>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</si>
  <si>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</si>
  <si>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</si>
  <si>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</si>
  <si>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</si>
  <si>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</si>
  <si>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</si>
  <si>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</si>
  <si>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</si>
  <si>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</si>
  <si>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</si>
  <si>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</si>
  <si>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</si>
  <si>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</si>
  <si>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</si>
  <si>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</si>
  <si>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</si>
  <si>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</si>
  <si>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</si>
  <si>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</si>
  <si>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</si>
  <si>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</si>
  <si>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</si>
  <si>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</si>
  <si>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</si>
  <si>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</si>
  <si>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</si>
  <si>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</si>
  <si>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</si>
  <si>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</si>
  <si>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</si>
  <si>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</si>
  <si>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</si>
  <si>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</si>
  <si>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</si>
  <si>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</si>
  <si>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</si>
  <si>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</si>
  <si>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</si>
  <si>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</si>
  <si>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</si>
  <si>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</si>
  <si>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</si>
  <si>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</si>
  <si>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</si>
  <si>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</si>
  <si>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</si>
  <si>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</si>
  <si>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</si>
  <si>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</si>
  <si>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</si>
  <si>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</si>
  <si>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</si>
  <si>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</si>
  <si>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</si>
  <si>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</si>
  <si>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</si>
  <si>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</si>
  <si>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</si>
  <si>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</si>
  <si>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</si>
  <si>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</si>
  <si>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</si>
  <si>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</si>
  <si>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</si>
  <si>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</si>
  <si>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</si>
  <si>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</si>
  <si>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</si>
  <si>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</si>
  <si>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</si>
  <si>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</si>
  <si>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</si>
  <si>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</si>
  <si>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</si>
  <si>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</si>
  <si>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</si>
  <si>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</si>
  <si>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</si>
  <si>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</si>
  <si>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</si>
  <si>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</si>
  <si>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</si>
  <si>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</si>
  <si>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</si>
  <si>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</si>
  <si>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</si>
  <si>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</si>
  <si>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</si>
  <si>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</si>
  <si>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</si>
  <si>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</si>
  <si>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</si>
  <si>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</si>
  <si>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</si>
  <si>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</si>
  <si>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</si>
  <si>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</si>
  <si>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</si>
  <si>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</si>
  <si>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</si>
  <si>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</si>
  <si>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</si>
  <si>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</si>
  <si>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</si>
  <si>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</si>
  <si>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</si>
  <si>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</si>
  <si>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</si>
  <si>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</si>
  <si>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</si>
  <si>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</si>
  <si>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</si>
  <si>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</si>
  <si>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</si>
  <si>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</si>
  <si>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</si>
  <si>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</si>
  <si>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</si>
  <si>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</si>
  <si>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</si>
  <si>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</si>
  <si>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</si>
  <si>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</si>
  <si>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</si>
  <si>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</si>
  <si>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</si>
  <si>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</si>
  <si>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</si>
  <si>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</si>
  <si>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</si>
  <si>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</si>
  <si>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</si>
  <si>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</si>
  <si>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</si>
  <si>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</si>
  <si>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</si>
  <si>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</si>
  <si>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</si>
  <si>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</si>
  <si>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</si>
  <si>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</si>
  <si>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</si>
  <si>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</si>
  <si>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</si>
  <si>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</si>
  <si>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</si>
  <si>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</si>
  <si>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</si>
  <si>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</si>
  <si>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</si>
  <si>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</si>
  <si>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</si>
  <si>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</si>
  <si>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</si>
  <si>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</si>
  <si>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</si>
  <si>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</si>
  <si>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</si>
  <si>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</si>
  <si>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</si>
  <si>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</si>
  <si>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</si>
  <si>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</si>
  <si>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</si>
  <si>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</si>
  <si>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</si>
  <si>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</si>
  <si>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</si>
  <si>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</si>
  <si>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</si>
  <si>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</si>
  <si>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</si>
  <si>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</si>
  <si>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</si>
  <si>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</si>
  <si>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</si>
  <si>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</si>
  <si>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</si>
  <si>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</si>
  <si>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</si>
  <si>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</si>
  <si>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</si>
  <si>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</si>
  <si>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</si>
  <si>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</si>
  <si>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</si>
  <si>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</si>
  <si>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</si>
  <si>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</si>
  <si>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</si>
  <si>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</si>
  <si>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</si>
  <si>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</si>
  <si>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</si>
  <si>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</si>
  <si>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</si>
  <si>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</si>
  <si>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</si>
  <si>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</si>
  <si>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</si>
  <si>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</si>
  <si>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</si>
  <si>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</si>
  <si>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</si>
  <si>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</si>
  <si>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</si>
  <si>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</si>
  <si>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</si>
  <si>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</si>
  <si>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</si>
  <si>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</si>
  <si>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</si>
  <si>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</si>
  <si>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</si>
  <si>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</si>
  <si>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</si>
  <si>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</si>
  <si>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</si>
  <si>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</si>
  <si>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</si>
  <si>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</si>
  <si>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</si>
  <si>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</si>
  <si>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</si>
  <si>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</si>
  <si>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</si>
  <si>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</si>
  <si>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</si>
  <si>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</si>
  <si>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</si>
  <si>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</si>
  <si>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</si>
  <si>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</si>
  <si>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</si>
  <si>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</si>
  <si>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</si>
  <si>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</si>
  <si>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</si>
  <si>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</si>
  <si>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</si>
  <si>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</si>
  <si>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</si>
  <si>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</si>
  <si>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</si>
  <si>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</si>
  <si>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</si>
  <si>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</si>
  <si>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</si>
  <si>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</si>
  <si>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</si>
  <si>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</si>
  <si>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</si>
  <si>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</si>
  <si>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</si>
  <si>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</si>
  <si>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</si>
  <si>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</si>
  <si>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</si>
  <si>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</si>
  <si>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</si>
  <si>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</si>
  <si>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</si>
  <si>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</si>
  <si>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</si>
  <si>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</si>
  <si>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</si>
  <si>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</si>
  <si>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</si>
  <si>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</si>
  <si>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</si>
  <si>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</si>
  <si>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</si>
  <si>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</si>
  <si>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</si>
  <si>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</si>
  <si>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</si>
  <si>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</si>
  <si>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</si>
  <si>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</si>
  <si>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</si>
  <si>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</si>
  <si>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</si>
  <si>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</si>
  <si>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</si>
  <si>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</si>
  <si>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</si>
  <si>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</si>
  <si>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</si>
  <si>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</si>
  <si>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</si>
  <si>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</si>
  <si>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</si>
  <si>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</si>
  <si>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</si>
  <si>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</si>
  <si>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</si>
  <si>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</si>
  <si>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</si>
  <si>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</si>
  <si>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</si>
  <si>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</si>
  <si>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</si>
  <si>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</si>
  <si>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</si>
  <si>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</si>
  <si>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</si>
  <si>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</si>
  <si>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</si>
  <si>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</si>
  <si>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</si>
  <si>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</si>
  <si>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</si>
  <si>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</si>
  <si>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</si>
  <si>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</si>
  <si>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</si>
  <si>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</si>
  <si>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</si>
  <si>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</si>
  <si>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</si>
  <si>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</si>
  <si>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</si>
  <si>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</si>
  <si>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</si>
  <si>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</si>
  <si>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</si>
  <si>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</si>
  <si>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</si>
  <si>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</si>
  <si>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</si>
  <si>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</si>
  <si>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</si>
  <si>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</si>
  <si>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</si>
  <si>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</si>
  <si>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</si>
  <si>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</si>
  <si>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</si>
  <si>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</si>
  <si>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</si>
  <si>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</si>
  <si>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</si>
  <si>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</si>
  <si>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</si>
  <si>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</si>
  <si>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</si>
  <si>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</si>
  <si>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</si>
  <si>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</si>
  <si>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</si>
  <si>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</si>
  <si>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</si>
  <si>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</si>
  <si>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</si>
  <si>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</si>
  <si>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</si>
  <si>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</si>
  <si>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</si>
  <si>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</si>
  <si>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</si>
  <si>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</si>
  <si>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</si>
  <si>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</si>
  <si>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</si>
  <si>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</si>
  <si>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</si>
  <si>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</si>
  <si>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</si>
  <si>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</si>
  <si>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</si>
  <si>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</si>
  <si>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</si>
  <si>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</si>
  <si>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</si>
  <si>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</si>
  <si>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</si>
  <si>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</si>
  <si>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</si>
  <si>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</si>
  <si>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</si>
  <si>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</si>
  <si>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</si>
  <si>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</si>
  <si>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</si>
  <si>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</si>
  <si>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</si>
  <si>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</si>
  <si>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</si>
  <si>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</si>
  <si>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</si>
  <si>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</si>
  <si>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</si>
  <si>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</si>
  <si>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</si>
  <si>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</si>
  <si>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</si>
  <si>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</si>
  <si>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</si>
  <si>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</si>
  <si>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</si>
  <si>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</si>
  <si>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</si>
  <si>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</si>
  <si>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</si>
  <si>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</si>
  <si>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</si>
  <si>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</si>
  <si>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</si>
  <si>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</si>
  <si>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</si>
  <si>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</si>
  <si>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</si>
  <si>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</si>
  <si>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</si>
  <si>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</si>
  <si>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</si>
  <si>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</si>
  <si>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</si>
  <si>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</si>
  <si>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</si>
  <si>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</si>
  <si>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</si>
  <si>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</si>
  <si>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</si>
  <si>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</si>
  <si>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</si>
  <si>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</si>
  <si>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</si>
  <si>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</si>
  <si>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</si>
  <si>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</si>
  <si>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</si>
  <si>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</si>
  <si>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</si>
  <si>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</si>
  <si>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</si>
  <si>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</si>
  <si>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</si>
  <si>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</si>
  <si>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</si>
  <si>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</si>
  <si>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</si>
  <si>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</si>
  <si>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</si>
  <si>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</si>
  <si>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</si>
  <si>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</si>
  <si>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</si>
  <si>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</si>
  <si>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</si>
  <si>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</si>
  <si>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</si>
  <si>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</si>
  <si>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</si>
  <si>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</si>
  <si>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</si>
  <si>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</si>
  <si>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</si>
  <si>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</si>
  <si>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</si>
  <si>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</si>
  <si>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</si>
  <si>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</si>
  <si>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</si>
  <si>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</si>
  <si>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</si>
  <si>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</si>
  <si>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</si>
  <si>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</si>
  <si>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</si>
  <si>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</si>
  <si>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</si>
  <si>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</si>
  <si>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</si>
  <si>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</si>
  <si>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</si>
  <si>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</si>
  <si>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</si>
  <si>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</si>
  <si>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</si>
  <si>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</si>
  <si>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</si>
  <si>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</si>
  <si>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</si>
  <si>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</si>
  <si>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</si>
  <si>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</si>
  <si>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</si>
  <si>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</si>
  <si>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</si>
  <si>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</si>
  <si>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</si>
  <si>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</si>
  <si>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</si>
  <si>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</si>
  <si>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</si>
  <si>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</si>
  <si>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</si>
  <si>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</si>
  <si>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</si>
  <si>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</si>
  <si>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</si>
  <si>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</si>
  <si>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</si>
  <si>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</si>
  <si>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</si>
  <si>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</si>
  <si>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</si>
  <si>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</si>
  <si>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</si>
  <si>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</si>
  <si>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</si>
  <si>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</si>
  <si>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</si>
  <si>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</si>
  <si>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</si>
  <si>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</si>
  <si>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</si>
  <si>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</si>
  <si>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</si>
  <si>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</si>
  <si>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</si>
  <si>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</si>
  <si>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</si>
  <si>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</si>
  <si>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</si>
  <si>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</si>
  <si>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</si>
  <si>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</si>
  <si>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</si>
  <si>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</si>
  <si>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</si>
  <si>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</si>
  <si>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</si>
  <si>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</si>
  <si>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</si>
  <si>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</si>
  <si>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</si>
  <si>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</si>
  <si>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</si>
  <si>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</si>
  <si>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</si>
  <si>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</si>
  <si>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</si>
  <si>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</si>
  <si>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</si>
  <si>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</si>
  <si>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</si>
  <si>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</si>
  <si>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</si>
  <si>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</si>
  <si>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</si>
  <si>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</si>
  <si>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</si>
  <si>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</si>
  <si>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</si>
  <si>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</si>
  <si>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</si>
  <si>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</si>
  <si>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</si>
  <si>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</si>
  <si>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</si>
  <si>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</si>
  <si>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</si>
  <si>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</si>
  <si>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</si>
  <si>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</si>
  <si>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</si>
  <si>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</si>
  <si>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</si>
  <si>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</si>
  <si>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</si>
  <si>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</si>
  <si>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</si>
  <si>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</si>
  <si>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</si>
  <si>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</si>
  <si>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</si>
  <si>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</si>
  <si>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</si>
  <si>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</si>
  <si>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</si>
  <si>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</si>
  <si>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</si>
  <si>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</si>
  <si>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</si>
  <si>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</si>
  <si>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</si>
  <si>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</si>
  <si>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</si>
  <si>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</si>
  <si>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</si>
  <si>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</si>
  <si>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</si>
  <si>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</si>
  <si>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</si>
  <si>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</si>
  <si>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</si>
  <si>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</si>
  <si>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</si>
  <si>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</si>
  <si>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</si>
  <si>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</si>
  <si>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</si>
  <si>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</si>
  <si>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</si>
  <si>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</si>
  <si>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</si>
  <si>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</si>
  <si>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</si>
  <si>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</si>
  <si>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</si>
  <si>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</si>
  <si>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</si>
  <si>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</si>
  <si>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</si>
  <si>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</si>
  <si>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</si>
  <si>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</si>
  <si>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</si>
  <si>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</si>
  <si>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</si>
  <si>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</si>
  <si>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</si>
  <si>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</si>
  <si>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</si>
  <si>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</si>
  <si>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</si>
  <si>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</si>
  <si>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</si>
  <si>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</si>
  <si>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</si>
  <si>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</si>
  <si>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</si>
  <si>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</si>
  <si>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</si>
  <si>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</si>
  <si>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</si>
  <si>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</si>
  <si>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</si>
  <si>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</si>
  <si>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</si>
  <si>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</si>
  <si>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</si>
  <si>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</si>
  <si>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</si>
  <si>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</si>
  <si>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</si>
  <si>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</si>
  <si>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</si>
  <si>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</si>
  <si>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</si>
  <si>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</si>
  <si>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</si>
  <si>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</si>
  <si>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</si>
  <si>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</si>
  <si>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</si>
  <si>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</si>
  <si>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</si>
  <si>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</si>
  <si>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</si>
  <si>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</si>
  <si>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</si>
  <si>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</si>
  <si>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</si>
  <si>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</si>
  <si>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</si>
  <si>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</si>
  <si>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</si>
  <si>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</si>
  <si>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</si>
  <si>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</si>
  <si>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</si>
  <si>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</si>
  <si>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</si>
  <si>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</si>
  <si>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</si>
  <si>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</si>
  <si>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</si>
  <si>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</si>
  <si>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</si>
  <si>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</si>
  <si>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</si>
  <si>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</si>
  <si>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</si>
  <si>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</si>
  <si>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</si>
  <si>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</si>
  <si>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</si>
  <si>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</si>
  <si>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</si>
  <si>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</si>
  <si>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</si>
  <si>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</si>
  <si>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</si>
  <si>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</si>
  <si>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</si>
  <si>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</si>
  <si>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</si>
  <si>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</si>
  <si>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</si>
  <si>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</si>
  <si>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</si>
  <si>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</si>
  <si>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</si>
  <si>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</si>
  <si>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</si>
  <si>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</si>
  <si>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</si>
  <si>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</si>
  <si>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</si>
  <si>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</si>
  <si>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</si>
  <si>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</si>
  <si>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</si>
  <si>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</si>
  <si>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</si>
  <si>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</si>
  <si>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</si>
  <si>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</si>
  <si>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</si>
  <si>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</si>
  <si>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</si>
  <si>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</si>
  <si>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</si>
  <si>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</si>
  <si>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</si>
  <si>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</si>
  <si>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</si>
  <si>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</si>
  <si>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</si>
  <si>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</si>
  <si>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</si>
  <si>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</si>
  <si>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</si>
  <si>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</si>
  <si>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</si>
  <si>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</si>
  <si>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</si>
  <si>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</si>
  <si>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</si>
  <si>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</si>
  <si>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</si>
  <si>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</si>
  <si>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</si>
  <si>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</si>
  <si>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</si>
  <si>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</si>
  <si>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</si>
  <si>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</si>
  <si>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</si>
  <si>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</si>
  <si>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</si>
  <si>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</si>
  <si>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</si>
  <si>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</si>
  <si>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</si>
  <si>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</si>
  <si>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</si>
  <si>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</si>
  <si>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</si>
  <si>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</si>
  <si>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</si>
  <si>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</si>
  <si>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</si>
  <si>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</si>
  <si>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</si>
  <si>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</si>
  <si>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</si>
  <si>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</si>
  <si>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</si>
  <si>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</si>
  <si>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</si>
  <si>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</si>
  <si>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</si>
  <si>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</si>
  <si>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</si>
  <si>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</si>
  <si>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</si>
  <si>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</si>
  <si>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</si>
  <si>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</si>
  <si>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</si>
  <si>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</si>
  <si>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</si>
  <si>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</si>
  <si>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</si>
  <si>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</si>
  <si>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</si>
  <si>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</si>
  <si>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</si>
  <si>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</si>
  <si>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</si>
  <si>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</si>
  <si>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</si>
  <si>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</si>
  <si>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</si>
  <si>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</si>
  <si>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</si>
  <si>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</si>
  <si>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</si>
  <si>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</si>
  <si>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</si>
  <si>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</si>
  <si>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</si>
  <si>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</si>
  <si>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</si>
  <si>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</si>
  <si>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</si>
  <si>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</si>
  <si>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</si>
  <si>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</si>
  <si>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</si>
  <si>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</si>
  <si>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</si>
  <si>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</si>
  <si>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</si>
  <si>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</si>
  <si>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</si>
  <si>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</si>
  <si>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</si>
  <si>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</si>
  <si>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</si>
  <si>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</si>
  <si>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</si>
  <si>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</si>
  <si>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</si>
  <si>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</si>
  <si>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</si>
  <si>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</si>
  <si>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</si>
  <si>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</si>
  <si>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</si>
  <si>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</si>
  <si>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</si>
  <si>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</si>
  <si>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</si>
  <si>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</si>
  <si>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</si>
  <si>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</si>
  <si>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</si>
  <si>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</si>
  <si>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</si>
  <si>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</si>
  <si>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</si>
  <si>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</si>
  <si>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</si>
  <si>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</si>
  <si>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</si>
  <si>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</si>
  <si>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</si>
  <si>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</si>
  <si>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</si>
  <si>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</si>
  <si>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</si>
  <si>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</si>
  <si>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</si>
  <si>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</si>
  <si>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</si>
  <si>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</si>
  <si>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</si>
  <si>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</si>
  <si>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</si>
  <si>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</si>
  <si>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</si>
  <si>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</si>
  <si>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</si>
  <si>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</si>
  <si>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</si>
  <si>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</si>
  <si>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</si>
  <si>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</si>
  <si>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</si>
  <si>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</si>
  <si>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</si>
  <si>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</si>
  <si>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</si>
  <si>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</si>
  <si>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</si>
  <si>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</si>
  <si>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</si>
  <si>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</si>
  <si>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</si>
  <si>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</si>
  <si>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</si>
  <si>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</si>
  <si>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</si>
  <si>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</si>
  <si>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</si>
  <si>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</si>
  <si>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</si>
  <si>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</si>
  <si>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</si>
  <si>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</si>
  <si>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</si>
  <si>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</si>
  <si>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</si>
  <si>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</si>
  <si>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</si>
  <si>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</si>
  <si>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</si>
  <si>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</si>
  <si>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</si>
  <si>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</si>
  <si>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</si>
  <si>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</si>
  <si>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</si>
  <si>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</si>
  <si>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</si>
  <si>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</si>
  <si>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</si>
  <si>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</si>
  <si>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</si>
  <si>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</si>
  <si>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</si>
  <si>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</si>
  <si>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</si>
  <si>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</si>
  <si>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</si>
  <si>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</si>
  <si>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</si>
  <si>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</si>
  <si>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</si>
  <si>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</si>
  <si>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</si>
  <si>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</si>
  <si>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</si>
  <si>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</si>
  <si>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</si>
  <si>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</si>
  <si>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</si>
  <si>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</si>
  <si>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</si>
  <si>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</si>
  <si>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</si>
  <si>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</si>
  <si>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</si>
  <si>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</si>
  <si>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</si>
  <si>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</si>
  <si>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</si>
  <si>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</si>
  <si>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</si>
  <si>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</si>
  <si>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</si>
  <si>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</si>
  <si>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</si>
  <si>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</si>
  <si>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</si>
  <si>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</si>
  <si>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</si>
  <si>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</si>
  <si>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</si>
  <si>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</si>
  <si>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</si>
  <si>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</si>
  <si>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</si>
  <si>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</si>
  <si>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</si>
  <si>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</si>
  <si>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</si>
  <si>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</si>
  <si>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</si>
  <si>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</si>
  <si>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</si>
  <si>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</si>
  <si>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</si>
  <si>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</si>
  <si>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</si>
  <si>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</si>
  <si>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</si>
  <si>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</si>
  <si>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</si>
  <si>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</si>
  <si>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</si>
  <si>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</si>
  <si>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</si>
  <si>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</si>
  <si>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</si>
  <si>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</si>
  <si>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</si>
  <si>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</si>
  <si>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</si>
  <si>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</si>
  <si>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</si>
  <si>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</si>
  <si>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</si>
  <si>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</si>
  <si>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</si>
  <si>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</si>
  <si>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</si>
  <si>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</si>
  <si>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</si>
  <si>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</si>
  <si>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</si>
  <si>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</si>
  <si>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</si>
  <si>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</si>
  <si>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</si>
  <si>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</si>
  <si>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</si>
  <si>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</si>
  <si>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</si>
  <si>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</si>
  <si>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</si>
  <si>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</si>
  <si>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</si>
  <si>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</si>
  <si>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</si>
  <si>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</si>
  <si>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</si>
  <si>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</si>
  <si>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</si>
  <si>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</si>
  <si>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</si>
  <si>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</si>
  <si>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</si>
  <si>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</si>
  <si>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</si>
  <si>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</si>
  <si>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</si>
  <si>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</si>
  <si>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</si>
  <si>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</si>
  <si>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</si>
  <si>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</si>
  <si>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</si>
  <si>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</si>
  <si>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</si>
  <si>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</si>
  <si>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</si>
  <si>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</si>
  <si>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</si>
  <si>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</si>
  <si>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</si>
  <si>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</si>
  <si>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</si>
  <si>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</si>
  <si>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</si>
  <si>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</si>
  <si>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</si>
  <si>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</si>
  <si>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</si>
  <si>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</si>
  <si>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</si>
  <si>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</si>
  <si>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</si>
  <si>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</si>
  <si>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</si>
  <si>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</si>
  <si>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</si>
  <si>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</si>
  <si>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</si>
  <si>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</si>
  <si>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</si>
  <si>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</si>
  <si>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</si>
  <si>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</si>
  <si>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</si>
  <si>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</si>
  <si>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</si>
  <si>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</si>
  <si>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</si>
  <si>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</si>
  <si>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</si>
  <si>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</si>
  <si>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</si>
  <si>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</si>
  <si>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</si>
  <si>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</si>
  <si>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</si>
  <si>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</si>
  <si>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</si>
  <si>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</si>
  <si>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</si>
  <si>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</si>
  <si>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</si>
  <si>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</si>
  <si>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</si>
  <si>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</si>
  <si>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</si>
  <si>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</si>
  <si>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</si>
  <si>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</si>
  <si>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</si>
  <si>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</si>
  <si>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</si>
  <si>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</si>
  <si>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</si>
  <si>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</si>
  <si>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</si>
  <si>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</si>
  <si>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</si>
  <si>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</si>
  <si>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</si>
  <si>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</si>
  <si>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</si>
  <si>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</si>
  <si>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</si>
  <si>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</si>
  <si>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</si>
  <si>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</si>
  <si>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</si>
  <si>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</si>
  <si>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</si>
  <si>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</si>
  <si>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</si>
  <si>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</si>
  <si>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</si>
  <si>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</si>
  <si>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</si>
  <si>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</si>
  <si>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</si>
  <si>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</si>
  <si>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</si>
  <si>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</si>
  <si>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</si>
  <si>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</si>
  <si>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</si>
  <si>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</si>
  <si>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</si>
  <si>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</si>
  <si>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</si>
  <si>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</si>
  <si>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</si>
  <si>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</si>
  <si>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</si>
  <si>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</si>
  <si>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</si>
  <si>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</si>
  <si>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</si>
  <si>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</si>
  <si>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</si>
  <si>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</si>
  <si>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</si>
  <si>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</si>
  <si>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</si>
  <si>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</si>
  <si>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</si>
  <si>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</si>
  <si>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</si>
  <si>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</si>
  <si>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</si>
  <si>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</si>
  <si>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</si>
  <si>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</si>
  <si>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</si>
  <si>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</si>
  <si>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</si>
  <si>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</si>
  <si>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</si>
  <si>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</si>
  <si>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</si>
  <si>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</si>
  <si>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</si>
  <si>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</si>
  <si>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</si>
  <si>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</si>
  <si>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</si>
  <si>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</si>
  <si>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</si>
  <si>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</si>
  <si>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</si>
  <si>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</si>
  <si>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</si>
  <si>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</si>
  <si>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</si>
  <si>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</si>
  <si>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</si>
  <si>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</si>
  <si>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</si>
  <si>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</si>
  <si>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</si>
  <si>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</si>
  <si>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</si>
  <si>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</si>
  <si>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</si>
  <si>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</si>
  <si>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</si>
  <si>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</si>
  <si>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</si>
  <si>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</si>
  <si>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</si>
  <si>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</si>
  <si>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</si>
  <si>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</si>
  <si>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</si>
  <si>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</si>
  <si>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</si>
  <si>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</si>
  <si>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</si>
  <si>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</si>
  <si>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</si>
  <si>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</si>
  <si>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</si>
  <si>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</si>
  <si>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</si>
  <si>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</si>
  <si>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</si>
  <si>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</si>
  <si>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</si>
  <si>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</si>
  <si>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</si>
  <si>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</si>
  <si>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</si>
  <si>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</si>
  <si>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</si>
  <si>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</si>
  <si>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</si>
  <si>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</si>
  <si>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</si>
  <si>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</si>
  <si>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</si>
  <si>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</si>
  <si>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</si>
  <si>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</si>
  <si>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</si>
  <si>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</si>
  <si>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</si>
  <si>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</si>
  <si>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</si>
  <si>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</si>
  <si>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</si>
  <si>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</si>
  <si>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</si>
  <si>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</si>
  <si>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</si>
  <si>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</si>
  <si>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</si>
  <si>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</si>
  <si>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</si>
  <si>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</si>
  <si>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</si>
  <si>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</si>
  <si>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</si>
  <si>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</si>
  <si>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</si>
  <si>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</si>
  <si>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</si>
  <si>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</si>
  <si>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</si>
  <si>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</si>
  <si>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</si>
  <si>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</si>
  <si>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</si>
  <si>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</si>
  <si>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</si>
  <si>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</si>
  <si>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</si>
  <si>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</si>
  <si>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</si>
  <si>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</si>
  <si>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</si>
  <si>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</si>
  <si>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</si>
  <si>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</si>
  <si>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</si>
  <si>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</si>
  <si>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</si>
  <si>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</si>
  <si>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</si>
  <si>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</si>
  <si>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</si>
  <si>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</si>
  <si>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</si>
  <si>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</si>
  <si>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</si>
  <si>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</si>
  <si>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</si>
  <si>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</si>
  <si>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</si>
  <si>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</si>
  <si>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</si>
  <si>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</si>
  <si>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</si>
  <si>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</si>
  <si>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</si>
  <si>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</si>
  <si>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</si>
  <si>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</si>
  <si>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</si>
  <si>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</si>
  <si>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</si>
  <si>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</si>
  <si>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</si>
  <si>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</si>
  <si>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</si>
  <si>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</si>
  <si>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</si>
  <si>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</si>
  <si>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</si>
  <si>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</si>
  <si>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</si>
  <si>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</si>
  <si>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</si>
  <si>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</si>
  <si>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</si>
  <si>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</si>
  <si>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</si>
  <si>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</si>
  <si>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</si>
  <si>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</si>
  <si>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</si>
  <si>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</si>
  <si>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</si>
  <si>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</si>
  <si>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</si>
  <si>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</si>
  <si>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</si>
  <si>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</si>
  <si>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</si>
  <si>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</si>
  <si>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</si>
  <si>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</si>
  <si>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</si>
  <si>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</si>
  <si>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</si>
  <si>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</si>
  <si>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</si>
  <si>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</si>
  <si>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</si>
  <si>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</si>
  <si>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</si>
  <si>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</si>
  <si>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</si>
  <si>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</si>
  <si>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</si>
  <si>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</si>
  <si>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</si>
  <si>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</si>
  <si>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</si>
  <si>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</si>
  <si>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</si>
  <si>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</si>
  <si>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</si>
  <si>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</si>
  <si>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</si>
  <si>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</si>
  <si>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</si>
  <si>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</si>
  <si>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</si>
  <si>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</si>
  <si>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</si>
  <si>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</si>
  <si>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</si>
  <si>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</si>
  <si>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</si>
  <si>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</si>
  <si>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</si>
  <si>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</si>
  <si>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</si>
  <si>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</si>
  <si>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</si>
  <si>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</si>
  <si>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</si>
  <si>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</si>
  <si>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</si>
  <si>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</si>
  <si>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</si>
  <si>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</si>
  <si>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</si>
  <si>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</si>
  <si>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</si>
  <si>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</si>
  <si>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</si>
  <si>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</si>
  <si>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</si>
  <si>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</si>
  <si>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</si>
  <si>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</si>
  <si>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</si>
  <si>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</si>
  <si>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</si>
  <si>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</si>
  <si>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</si>
  <si>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</si>
  <si>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</si>
  <si>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</si>
  <si>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</si>
  <si>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</si>
  <si>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</si>
  <si>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</si>
  <si>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</si>
  <si>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</si>
  <si>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</si>
  <si>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</si>
  <si>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</si>
  <si>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</si>
  <si>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</si>
  <si>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</si>
  <si>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</si>
  <si>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</si>
  <si>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</si>
  <si>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</si>
  <si>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</si>
  <si>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</si>
  <si>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</si>
  <si>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</si>
  <si>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</si>
  <si>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</si>
  <si>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</si>
  <si>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</si>
  <si>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</si>
  <si>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</si>
  <si>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</si>
  <si>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</si>
  <si>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</si>
  <si>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</si>
  <si>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</si>
  <si>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</si>
  <si>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</si>
  <si>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</si>
  <si>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</si>
  <si>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</si>
  <si>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</si>
  <si>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</si>
  <si>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</si>
  <si>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</si>
  <si>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</si>
  <si>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</si>
  <si>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</si>
  <si>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</si>
  <si>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</si>
  <si>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</si>
  <si>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</si>
  <si>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</si>
  <si>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</si>
  <si>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</si>
  <si>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</si>
  <si>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</si>
  <si>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</si>
  <si>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</si>
  <si>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</si>
  <si>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</si>
  <si>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</si>
  <si>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</si>
  <si>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</si>
  <si>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</si>
  <si>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</si>
  <si>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</si>
  <si>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</si>
  <si>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</si>
  <si>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</si>
  <si>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</si>
  <si>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</si>
  <si>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</si>
  <si>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</si>
  <si>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</si>
  <si>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</si>
  <si>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</si>
  <si>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</si>
  <si>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</si>
  <si>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</si>
  <si>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</si>
  <si>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</si>
  <si>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</si>
  <si>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</si>
  <si>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</si>
  <si>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</si>
  <si>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</si>
  <si>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</si>
  <si>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</si>
  <si>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</si>
  <si>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</si>
  <si>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</si>
  <si>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</si>
  <si>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</si>
  <si>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</si>
  <si>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</si>
  <si>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</si>
  <si>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</si>
  <si>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</si>
  <si>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</si>
  <si>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</si>
  <si>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</si>
  <si>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</si>
  <si>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</si>
  <si>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</si>
  <si>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</si>
  <si>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</si>
  <si>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</si>
  <si>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</si>
  <si>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</si>
  <si>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</si>
  <si>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</si>
  <si>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</si>
  <si>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</si>
  <si>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</si>
  <si>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</si>
  <si>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</si>
  <si>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</si>
  <si>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</si>
  <si>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</si>
  <si>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</si>
  <si>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</si>
  <si>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</si>
  <si>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</si>
  <si>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</si>
  <si>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</si>
  <si>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</si>
  <si>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</si>
  <si>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</si>
  <si>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</si>
  <si>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</si>
  <si>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</si>
  <si>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</si>
  <si>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</si>
  <si>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</si>
  <si>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</si>
  <si>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</si>
  <si>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</si>
  <si>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</si>
  <si>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</si>
  <si>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</si>
  <si>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</si>
  <si>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</si>
  <si>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</si>
  <si>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</si>
  <si>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</si>
  <si>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</si>
  <si>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</si>
  <si>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</si>
  <si>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</si>
  <si>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</si>
  <si>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</si>
  <si>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</si>
  <si>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</si>
  <si>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</si>
  <si>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</si>
  <si>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</si>
  <si>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</si>
  <si>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</si>
  <si>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</si>
  <si>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</si>
  <si>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</si>
  <si>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</si>
  <si>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</si>
  <si>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</si>
  <si>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</si>
  <si>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</si>
  <si>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</si>
  <si>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</si>
  <si>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</si>
  <si>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</si>
  <si>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</si>
  <si>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</si>
  <si>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</si>
  <si>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</si>
  <si>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</si>
  <si>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</si>
  <si>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</si>
  <si>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</si>
  <si>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</si>
  <si>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</si>
  <si>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</si>
  <si>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</si>
  <si>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</si>
  <si>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</si>
  <si>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</si>
  <si>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</si>
  <si>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</si>
  <si>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</si>
  <si>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</si>
  <si>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</si>
  <si>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</si>
  <si>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</si>
  <si>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</si>
  <si>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</si>
  <si>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</si>
  <si>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</si>
  <si>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</si>
  <si>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</si>
  <si>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</si>
  <si>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</si>
  <si>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</si>
  <si>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</si>
  <si>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</si>
  <si>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</si>
  <si>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</si>
  <si>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</si>
  <si>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</si>
  <si>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</si>
  <si>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</si>
  <si>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</si>
  <si>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</si>
  <si>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</si>
  <si>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</si>
  <si>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</si>
  <si>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</si>
  <si>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</si>
  <si>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</si>
  <si>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</si>
  <si>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</si>
  <si>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</si>
  <si>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</si>
  <si>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</si>
  <si>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</si>
  <si>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</si>
  <si>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</si>
  <si>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</si>
  <si>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</si>
  <si>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</si>
  <si>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</si>
  <si>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</si>
  <si>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</si>
  <si>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</si>
  <si>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</si>
  <si>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</si>
  <si>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</si>
  <si>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</si>
  <si>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</si>
  <si>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</si>
  <si>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</si>
  <si>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</si>
  <si>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</si>
  <si>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</si>
  <si>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</si>
  <si>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</si>
  <si>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</si>
  <si>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</si>
  <si>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</si>
  <si>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</si>
  <si>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</si>
  <si>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</si>
  <si>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</si>
  <si>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</si>
  <si>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</si>
  <si>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</si>
  <si>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</si>
  <si>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</si>
  <si>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</si>
  <si>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</si>
  <si>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</si>
  <si>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</si>
  <si>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</si>
  <si>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</si>
  <si>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</si>
  <si>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</si>
  <si>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</si>
  <si>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</si>
  <si>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</si>
  <si>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</si>
  <si>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</si>
  <si>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</si>
  <si>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</si>
  <si>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</si>
  <si>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</si>
  <si>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</si>
  <si>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</si>
  <si>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</si>
  <si>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</si>
  <si>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</si>
  <si>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</si>
  <si>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</si>
  <si>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</si>
  <si>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</si>
  <si>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</si>
  <si>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</si>
  <si>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</si>
  <si>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</si>
  <si>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</si>
  <si>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</si>
  <si>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</si>
  <si>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</si>
  <si>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</si>
  <si>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</si>
  <si>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</si>
  <si>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</si>
  <si>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</si>
  <si>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</si>
  <si>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</si>
  <si>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</si>
  <si>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</si>
  <si>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</si>
  <si>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</si>
  <si>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</si>
  <si>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</si>
  <si>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</si>
  <si>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</si>
  <si>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</si>
  <si>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</si>
  <si>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</si>
  <si>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</si>
  <si>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</si>
  <si>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</si>
  <si>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</si>
  <si>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</si>
  <si>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</si>
  <si>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</si>
  <si>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</si>
  <si>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</si>
  <si>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</si>
  <si>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</si>
  <si>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</si>
  <si>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</si>
  <si>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</si>
  <si>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</si>
  <si>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</si>
  <si>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</si>
  <si>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</si>
  <si>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</si>
  <si>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</si>
  <si>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</si>
  <si>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</si>
  <si>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</si>
  <si>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</si>
  <si>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</si>
  <si>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</si>
  <si>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</si>
  <si>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</si>
  <si>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</si>
  <si>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</si>
  <si>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</si>
  <si>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</si>
  <si>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</si>
  <si>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</si>
  <si>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</si>
  <si>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</si>
  <si>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</si>
  <si>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</si>
  <si>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</si>
  <si>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</si>
  <si>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</si>
  <si>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</si>
  <si>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</si>
  <si>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</si>
  <si>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</si>
  <si>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</si>
  <si>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</si>
  <si>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</si>
  <si>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</si>
  <si>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</si>
  <si>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</si>
  <si>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</si>
  <si>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</si>
  <si>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</si>
  <si>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</si>
  <si>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</si>
  <si>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</si>
  <si>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</si>
  <si>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</si>
  <si>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</si>
  <si>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</si>
  <si>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</si>
  <si>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</si>
  <si>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</si>
  <si>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</si>
  <si>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</si>
  <si>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</si>
  <si>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</si>
  <si>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</si>
  <si>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</si>
  <si>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</si>
  <si>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</si>
  <si>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</si>
  <si>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</si>
  <si>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</si>
  <si>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</si>
  <si>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</si>
  <si>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</si>
  <si>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</si>
  <si>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</si>
  <si>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</si>
  <si>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</si>
  <si>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</si>
  <si>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</si>
  <si>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</si>
  <si>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</si>
  <si>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</si>
  <si>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</si>
  <si>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</si>
  <si>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</si>
  <si>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</si>
  <si>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</si>
  <si>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</si>
  <si>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</si>
  <si>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</si>
  <si>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</si>
  <si>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</si>
  <si>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</si>
  <si>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</si>
  <si>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</si>
  <si>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</si>
  <si>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</si>
  <si>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</si>
  <si>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</si>
  <si>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</si>
  <si>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</si>
  <si>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</si>
  <si>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</si>
  <si>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</si>
  <si>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</si>
  <si>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</si>
  <si>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</si>
  <si>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</si>
  <si>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</si>
  <si>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</si>
  <si>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</si>
  <si>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</si>
  <si>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</si>
  <si>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</si>
  <si>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</si>
  <si>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</si>
  <si>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</si>
  <si>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</si>
  <si>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</si>
  <si>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</si>
  <si>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</si>
  <si>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</si>
  <si>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</si>
  <si>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</si>
  <si>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</si>
  <si>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</si>
  <si>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</si>
  <si>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</si>
  <si>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</si>
  <si>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</si>
  <si>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</si>
  <si>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</si>
  <si>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</si>
  <si>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</si>
  <si>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</si>
  <si>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</si>
  <si>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</si>
  <si>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</si>
  <si>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</si>
  <si>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</si>
  <si>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</si>
  <si>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</si>
  <si>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</si>
  <si>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</si>
  <si>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</si>
  <si>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</si>
  <si>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</si>
  <si>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</si>
  <si>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</si>
  <si>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</si>
  <si>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</si>
  <si>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</si>
  <si>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</si>
  <si>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</si>
  <si>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</si>
  <si>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</si>
  <si>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</si>
  <si>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</si>
  <si>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</si>
  <si>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</si>
  <si>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</si>
  <si>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</si>
  <si>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</si>
  <si>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</si>
  <si>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</si>
  <si>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</si>
  <si>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</si>
  <si>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</si>
  <si>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</si>
  <si>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</si>
  <si>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</si>
  <si>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</si>
  <si>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</si>
  <si>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</si>
  <si>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</si>
  <si>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</si>
  <si>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</si>
  <si>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</si>
  <si>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</si>
  <si>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</si>
  <si>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</si>
  <si>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</si>
  <si>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</si>
  <si>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</si>
  <si>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</si>
  <si>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</si>
  <si>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</si>
  <si>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</si>
  <si>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</si>
  <si>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</si>
  <si>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</si>
  <si>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</si>
  <si>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</si>
  <si>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</si>
  <si>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</si>
  <si>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</si>
  <si>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</si>
  <si>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</si>
  <si>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</si>
  <si>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</si>
  <si>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</si>
  <si>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</si>
  <si>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</si>
  <si>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</si>
  <si>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</si>
  <si>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</si>
  <si>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</si>
  <si>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</si>
  <si>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</si>
  <si>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</si>
  <si>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</si>
  <si>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</si>
  <si>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</si>
  <si>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</si>
  <si>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</si>
  <si>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</si>
  <si>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</si>
  <si>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</si>
  <si>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</si>
  <si>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</si>
  <si>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</si>
  <si>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</si>
  <si>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</si>
  <si>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</si>
  <si>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</si>
  <si>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</si>
  <si>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</si>
  <si>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</si>
  <si>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</si>
  <si>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</si>
  <si>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</si>
  <si>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</si>
  <si>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</si>
  <si>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</si>
  <si>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</si>
  <si>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</si>
  <si>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</si>
  <si>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</si>
  <si>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</si>
  <si>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</si>
  <si>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</si>
  <si>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</si>
  <si>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</si>
  <si>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</si>
  <si>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</si>
  <si>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</si>
  <si>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</si>
  <si>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</si>
  <si>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</si>
  <si>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</si>
  <si>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</si>
  <si>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</si>
  <si>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</si>
  <si>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</si>
  <si>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</si>
  <si>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</si>
  <si>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</si>
  <si>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</si>
  <si>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</si>
  <si>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</si>
  <si>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</si>
  <si>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</si>
  <si>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</si>
  <si>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</si>
  <si>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</si>
  <si>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</si>
  <si>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</si>
  <si>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</si>
  <si>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</si>
  <si>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</si>
  <si>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</si>
  <si>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</si>
  <si>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</si>
  <si>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</si>
  <si>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</si>
  <si>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</si>
  <si>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</si>
  <si>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</si>
  <si>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</si>
  <si>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</si>
  <si>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</si>
  <si>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</si>
  <si>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</si>
  <si>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</si>
  <si>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</si>
  <si>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</si>
  <si>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</si>
  <si>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</si>
  <si>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</si>
  <si>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</si>
  <si>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</si>
  <si>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</si>
  <si>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</si>
  <si>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</si>
  <si>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</si>
  <si>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</si>
  <si>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</si>
  <si>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</si>
  <si>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</si>
  <si>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</si>
  <si>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</si>
  <si>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</si>
  <si>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</si>
  <si>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</si>
  <si>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</si>
  <si>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</si>
  <si>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</si>
  <si>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</si>
  <si>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</si>
  <si>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</si>
  <si>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</si>
  <si>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</si>
  <si>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</si>
  <si>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</si>
  <si>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</si>
  <si>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</si>
  <si>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</si>
  <si>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</si>
  <si>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</si>
  <si>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</si>
  <si>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</si>
  <si>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</si>
  <si>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</si>
  <si>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</si>
  <si>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</si>
  <si>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</si>
  <si>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</si>
  <si>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</si>
  <si>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</si>
  <si>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</si>
  <si>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</si>
  <si>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</si>
  <si>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</si>
  <si>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</si>
  <si>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</si>
  <si>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</si>
  <si>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</si>
  <si>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</si>
  <si>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</si>
  <si>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</si>
  <si>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</si>
  <si>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</si>
  <si>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</si>
  <si>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</si>
  <si>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</si>
  <si>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</si>
  <si>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</si>
  <si>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</si>
  <si>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</si>
  <si>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</si>
  <si>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</si>
  <si>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</si>
  <si>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</si>
  <si>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</si>
  <si>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</si>
  <si>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</si>
  <si>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</si>
  <si>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</si>
  <si>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</si>
  <si>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</si>
  <si>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</si>
  <si>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</si>
  <si>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</si>
  <si>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</si>
  <si>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</si>
  <si>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</si>
  <si>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</si>
  <si>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</si>
  <si>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</si>
  <si>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</si>
  <si>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</si>
  <si>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</si>
  <si>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</si>
  <si>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</si>
  <si>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</si>
  <si>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</si>
  <si>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</si>
  <si>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</si>
  <si>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</si>
  <si>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</si>
  <si>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</si>
  <si>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</si>
  <si>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</si>
  <si>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</si>
  <si>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</si>
  <si>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</si>
  <si>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</si>
  <si>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</si>
  <si>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</si>
  <si>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</si>
  <si>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</si>
  <si>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</si>
  <si>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</si>
  <si>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</si>
  <si>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</si>
  <si>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</si>
  <si>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</si>
  <si>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</si>
  <si>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</si>
  <si>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</si>
  <si>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</si>
  <si>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</si>
  <si>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</si>
  <si>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</si>
  <si>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</si>
  <si>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</si>
  <si>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</si>
  <si>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</si>
  <si>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</si>
  <si>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</si>
  <si>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</si>
  <si>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</si>
  <si>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</si>
  <si>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</si>
  <si>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</si>
  <si>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</si>
  <si>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</si>
  <si>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</si>
  <si>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</si>
  <si>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</si>
  <si>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</si>
  <si>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</si>
  <si>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</si>
  <si>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</si>
  <si>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</si>
  <si>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</si>
  <si>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</si>
  <si>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</si>
  <si>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</si>
  <si>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</si>
  <si>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</si>
  <si>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</si>
  <si>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</si>
  <si>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</si>
  <si>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</si>
  <si>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</si>
  <si>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</si>
  <si>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</si>
  <si>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</si>
  <si>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</si>
  <si>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</si>
  <si>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</si>
  <si>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</si>
  <si>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</si>
  <si>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</si>
  <si>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</si>
  <si>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</si>
  <si>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</si>
  <si>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</si>
  <si>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</si>
  <si>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</si>
  <si>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</si>
  <si>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</si>
  <si>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</si>
  <si>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</si>
  <si>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</si>
  <si>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</si>
  <si>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</si>
  <si>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</si>
  <si>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</si>
  <si>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</si>
  <si>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</si>
  <si>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</si>
  <si>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</si>
  <si>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</si>
  <si>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</si>
  <si>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</si>
  <si>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</si>
  <si>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</si>
  <si>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</si>
  <si>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</si>
  <si>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</si>
  <si>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</si>
  <si>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</si>
  <si>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</si>
  <si>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</si>
  <si>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</si>
  <si>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</si>
  <si>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</si>
  <si>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</si>
  <si>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</si>
  <si>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</si>
  <si>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</si>
  <si>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</si>
  <si>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</si>
  <si>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</si>
  <si>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</si>
  <si>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</si>
  <si>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</si>
  <si>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</si>
  <si>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</si>
  <si>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</si>
  <si>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</si>
  <si>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</si>
  <si>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</si>
  <si>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</si>
  <si>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</si>
  <si>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</si>
  <si>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</si>
  <si>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</si>
  <si>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</si>
  <si>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</si>
  <si>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</si>
  <si>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</si>
  <si>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</si>
  <si>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</si>
  <si>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</si>
  <si>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</si>
  <si>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</si>
  <si>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</si>
  <si>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</si>
  <si>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</si>
  <si>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</si>
  <si>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</si>
  <si>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</si>
  <si>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</si>
  <si>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</si>
  <si>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</si>
  <si>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</si>
  <si>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</si>
  <si>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</si>
  <si>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</si>
  <si>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</si>
  <si>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</si>
  <si>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</si>
  <si>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</si>
  <si>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</si>
  <si>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</si>
  <si>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</si>
  <si>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</si>
  <si>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</si>
  <si>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</si>
  <si>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</si>
  <si>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</si>
  <si>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</si>
  <si>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</si>
  <si>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</si>
  <si>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</si>
  <si>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</si>
  <si>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</si>
  <si>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</si>
  <si>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</si>
  <si>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</si>
  <si>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</si>
  <si>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</si>
  <si>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</si>
  <si>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</si>
  <si>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</si>
  <si>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</si>
  <si>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</si>
  <si>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</si>
  <si>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</si>
  <si>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</si>
  <si>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</si>
  <si>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</si>
  <si>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</si>
  <si>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</si>
  <si>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</si>
  <si>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</si>
  <si>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</si>
  <si>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</si>
  <si>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</si>
  <si>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</si>
  <si>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</si>
  <si>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</si>
  <si>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</si>
  <si>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</si>
  <si>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</si>
  <si>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</si>
  <si>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</si>
  <si>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</si>
  <si>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</si>
  <si>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</si>
  <si>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</si>
  <si>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</si>
  <si>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</si>
  <si>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</si>
  <si>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</si>
  <si>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</si>
  <si>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</si>
  <si>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</si>
  <si>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</si>
  <si>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</si>
  <si>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</si>
  <si>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</si>
  <si>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</si>
  <si>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</si>
  <si>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</si>
  <si>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</si>
  <si>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</si>
  <si>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</si>
  <si>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</si>
  <si>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</si>
  <si>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</si>
  <si>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</si>
  <si>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</si>
  <si>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</si>
  <si>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</si>
  <si>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</si>
  <si>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</si>
  <si>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</si>
  <si>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</si>
  <si>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</si>
  <si>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</si>
  <si>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</si>
  <si>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</si>
  <si>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</si>
  <si>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</si>
  <si>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</si>
  <si>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</si>
  <si>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</si>
  <si>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</si>
  <si>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</si>
  <si>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</si>
  <si>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</si>
  <si>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</si>
  <si>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</si>
  <si>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</si>
  <si>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</si>
  <si>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</si>
  <si>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</si>
  <si>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</si>
  <si>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</si>
  <si>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</si>
  <si>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</si>
  <si>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</si>
  <si>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</si>
  <si>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</si>
  <si>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</si>
  <si>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</si>
  <si>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</si>
  <si>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</si>
  <si>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</si>
  <si>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</si>
  <si>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</si>
  <si>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</si>
  <si>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</si>
  <si>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</si>
  <si>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</si>
  <si>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</si>
  <si>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</si>
  <si>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</si>
  <si>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</si>
  <si>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</si>
  <si>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</si>
  <si>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</si>
  <si>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</si>
  <si>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</si>
  <si>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</si>
  <si>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</si>
  <si>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</si>
  <si>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</si>
  <si>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</si>
  <si>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</si>
  <si>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</si>
  <si>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</si>
  <si>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</si>
  <si>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</si>
  <si>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</si>
  <si>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</si>
  <si>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</si>
  <si>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</si>
  <si>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</si>
  <si>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</si>
  <si>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</si>
  <si>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</si>
  <si>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</si>
  <si>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</si>
  <si>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</si>
  <si>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</si>
  <si>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</si>
  <si>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</si>
  <si>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</si>
  <si>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</si>
  <si>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</si>
  <si>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</si>
  <si>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</si>
  <si>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</si>
  <si>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</si>
  <si>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</si>
  <si>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</si>
  <si>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</si>
  <si>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</si>
  <si>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</si>
  <si>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</si>
  <si>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</si>
  <si>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</si>
  <si>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</si>
  <si>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</si>
  <si>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</si>
  <si>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</si>
  <si>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</si>
  <si>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</si>
  <si>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</si>
  <si>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</si>
  <si>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</si>
  <si>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</si>
  <si>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</si>
  <si>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</si>
  <si>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</si>
  <si>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</si>
  <si>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</si>
  <si>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</si>
  <si>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</si>
  <si>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</si>
  <si>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</si>
  <si>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</si>
  <si>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</si>
  <si>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</si>
  <si>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</si>
  <si>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</si>
  <si>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</si>
  <si>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</si>
  <si>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</si>
  <si>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</si>
  <si>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</si>
  <si>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</si>
  <si>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</si>
  <si>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</si>
  <si>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</si>
  <si>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</si>
  <si>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</si>
  <si>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</si>
  <si>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</si>
  <si>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</si>
  <si>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</si>
  <si>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</si>
  <si>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</si>
  <si>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</si>
  <si>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</si>
  <si>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</si>
  <si>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</si>
  <si>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</si>
  <si>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</si>
  <si>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</si>
  <si>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</si>
  <si>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</si>
  <si>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</si>
  <si>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</si>
  <si>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</si>
  <si>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</si>
  <si>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</si>
  <si>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</si>
  <si>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</si>
  <si>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</si>
  <si>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</si>
  <si>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</si>
  <si>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</si>
  <si>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</si>
  <si>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</si>
  <si>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</si>
  <si>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</si>
  <si>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</si>
  <si>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</si>
  <si>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</si>
  <si>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</si>
  <si>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</si>
  <si>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</si>
  <si>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</si>
  <si>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</si>
  <si>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</si>
  <si>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</si>
  <si>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</si>
  <si>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</si>
  <si>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</si>
  <si>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</si>
  <si>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</si>
  <si>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</si>
  <si>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</si>
  <si>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</si>
  <si>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</si>
  <si>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</si>
  <si>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</si>
  <si>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</si>
  <si>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</si>
  <si>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</si>
  <si>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</si>
  <si>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</si>
  <si>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</si>
  <si>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</si>
  <si>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</si>
  <si>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</si>
  <si>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</si>
  <si>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</si>
  <si>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</si>
  <si>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</si>
  <si>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</si>
  <si>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</si>
  <si>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</si>
  <si>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</si>
  <si>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</si>
  <si>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</si>
  <si>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</si>
  <si>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</si>
  <si>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</si>
  <si>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</si>
  <si>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</si>
  <si>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</si>
  <si>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</si>
  <si>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</si>
  <si>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</si>
  <si>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</si>
  <si>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</si>
  <si>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</si>
  <si>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</si>
  <si>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</si>
  <si>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</si>
  <si>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</si>
  <si>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</si>
  <si>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</si>
  <si>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</si>
  <si>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</si>
  <si>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</si>
  <si>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</si>
  <si>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</si>
  <si>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</si>
  <si>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</si>
  <si>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</si>
  <si>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</si>
  <si>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</si>
  <si>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</si>
  <si>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</si>
  <si>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</si>
  <si>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</si>
  <si>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</si>
  <si>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</si>
  <si>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</si>
  <si>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</si>
  <si>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</si>
  <si>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</si>
  <si>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</si>
  <si>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</si>
  <si>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</si>
  <si>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</si>
  <si>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</si>
  <si>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</si>
  <si>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</si>
  <si>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</si>
  <si>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</si>
  <si>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</si>
  <si>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</si>
  <si>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</si>
  <si>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</si>
  <si>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</si>
  <si>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</si>
  <si>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</si>
  <si>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</si>
  <si>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</si>
  <si>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</si>
  <si>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</si>
  <si>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</si>
  <si>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</si>
  <si>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</si>
  <si>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</si>
  <si>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</si>
  <si>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</si>
  <si>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</si>
  <si>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</si>
  <si>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</si>
  <si>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</si>
  <si>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</si>
  <si>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</si>
  <si>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</si>
  <si>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</si>
  <si>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</si>
  <si>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</si>
  <si>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</si>
  <si>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</si>
  <si>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</si>
  <si>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</si>
  <si>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</si>
  <si>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</si>
  <si>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</si>
  <si>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</si>
  <si>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</si>
  <si>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</si>
  <si>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</si>
  <si>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</si>
  <si>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</si>
  <si>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</si>
  <si>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</si>
  <si>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</si>
  <si>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</si>
  <si>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</si>
  <si>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</si>
  <si>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</si>
  <si>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</si>
  <si>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</si>
  <si>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</si>
  <si>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</si>
  <si>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</si>
  <si>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</si>
  <si>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</si>
  <si>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</si>
  <si>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</si>
  <si>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</si>
  <si>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</si>
  <si>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</si>
  <si>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</si>
  <si>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</si>
  <si>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</si>
  <si>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</si>
  <si>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</si>
  <si>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</si>
  <si>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</si>
  <si>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</si>
  <si>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</si>
  <si>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</si>
  <si>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</si>
  <si>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</si>
  <si>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</si>
  <si>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</si>
  <si>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</si>
  <si>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</si>
  <si>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</si>
  <si>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</si>
  <si>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</si>
  <si>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</si>
  <si>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</si>
  <si>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</si>
  <si>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</si>
  <si>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</si>
  <si>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</si>
  <si>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</si>
  <si>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</si>
  <si>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</si>
  <si>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</si>
  <si>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</si>
  <si>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</si>
  <si>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</si>
  <si>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</si>
  <si>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</si>
  <si>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</si>
  <si>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</si>
  <si>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</si>
  <si>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</si>
  <si>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</si>
  <si>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</si>
  <si>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</si>
  <si>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</si>
  <si>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</si>
  <si>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</si>
  <si>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</si>
  <si>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</si>
  <si>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</si>
  <si>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</si>
  <si>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</si>
  <si>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</si>
  <si>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</si>
  <si>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</si>
  <si>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</si>
  <si>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</si>
  <si>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</si>
  <si>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</si>
  <si>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</si>
  <si>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</si>
  <si>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</si>
  <si>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</si>
  <si>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</si>
  <si>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</si>
  <si>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</si>
  <si>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</si>
  <si>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</si>
  <si>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</si>
  <si>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</si>
  <si>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</si>
  <si>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</si>
  <si>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</si>
  <si>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</si>
  <si>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</si>
  <si>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</si>
  <si>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</si>
  <si>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</si>
  <si>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</si>
  <si>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</si>
  <si>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</si>
  <si>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</si>
  <si>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</si>
  <si>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</si>
  <si>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</si>
  <si>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</si>
  <si>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</si>
  <si>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</si>
  <si>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</si>
  <si>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</si>
  <si>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</si>
  <si>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</si>
  <si>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</si>
  <si>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</si>
  <si>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</si>
  <si>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</si>
  <si>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</si>
  <si>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</si>
  <si>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</si>
  <si>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</si>
  <si>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</si>
  <si>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</si>
  <si>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</si>
  <si>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</si>
  <si>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</si>
  <si>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</si>
  <si>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</si>
  <si>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</si>
  <si>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</si>
  <si>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</si>
  <si>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</si>
  <si>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</si>
  <si>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</si>
  <si>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</si>
  <si>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</si>
  <si>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</si>
  <si>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</si>
  <si>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</si>
  <si>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</si>
  <si>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</si>
  <si>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</si>
  <si>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</si>
  <si>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</si>
  <si>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</si>
  <si>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</si>
  <si>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</si>
  <si>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</si>
  <si>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</si>
  <si>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</si>
  <si>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</si>
  <si>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</si>
  <si>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</si>
  <si>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</si>
  <si>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</si>
  <si>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</si>
  <si>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</si>
  <si>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</si>
  <si>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</si>
  <si>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</si>
  <si>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</si>
  <si>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</si>
  <si>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</si>
  <si>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</si>
  <si>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</si>
  <si>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</si>
  <si>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</si>
  <si>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</si>
  <si>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</si>
  <si>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</si>
  <si>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</si>
  <si>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</si>
  <si>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</si>
  <si>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</si>
  <si>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</si>
  <si>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</si>
  <si>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</si>
  <si>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</si>
  <si>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</si>
  <si>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</si>
  <si>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</si>
  <si>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</si>
  <si>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</si>
  <si>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</si>
  <si>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</si>
  <si>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</si>
  <si>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</si>
  <si>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</si>
  <si>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</si>
  <si>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</si>
  <si>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</si>
  <si>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</si>
  <si>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</si>
  <si>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</si>
  <si>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</si>
  <si>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</si>
  <si>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</si>
  <si>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</si>
  <si>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</si>
  <si>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</si>
  <si>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</si>
  <si>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</si>
  <si>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</si>
  <si>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</si>
  <si>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</si>
  <si>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</si>
  <si>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</si>
  <si>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</si>
  <si>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</si>
  <si>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</si>
  <si>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</si>
  <si>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</si>
  <si>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</si>
  <si>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</si>
  <si>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</si>
  <si>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</si>
  <si>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</si>
  <si>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</si>
  <si>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</si>
  <si>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</si>
  <si>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</si>
  <si>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</si>
  <si>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</si>
  <si>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</si>
  <si>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</si>
  <si>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</si>
  <si>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</si>
  <si>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</si>
  <si>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</si>
  <si>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</si>
  <si>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</si>
  <si>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</si>
  <si>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</si>
  <si>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</si>
  <si>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</si>
  <si>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</si>
  <si>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</si>
  <si>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</si>
  <si>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</si>
  <si>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</si>
  <si>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</si>
  <si>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</si>
  <si>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</si>
  <si>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</si>
  <si>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</si>
  <si>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</si>
  <si>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</si>
  <si>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</si>
  <si>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</si>
  <si>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</si>
  <si>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</si>
  <si>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</si>
  <si>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</si>
  <si>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</si>
  <si>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</si>
  <si>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</si>
  <si>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</si>
  <si>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</si>
  <si>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</si>
  <si>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</si>
  <si>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</si>
  <si>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</si>
  <si>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</si>
  <si>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</si>
  <si>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</si>
  <si>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</si>
  <si>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</si>
  <si>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</si>
  <si>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</si>
  <si>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</si>
  <si>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</si>
  <si>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</si>
  <si>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</si>
  <si>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</si>
  <si>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</si>
  <si>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</si>
  <si>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</si>
  <si>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</si>
  <si>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</si>
  <si>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</si>
  <si>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</si>
  <si>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</si>
  <si>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</si>
  <si>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</si>
  <si>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</si>
  <si>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</si>
  <si>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</si>
  <si>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</si>
  <si>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</si>
  <si>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</si>
  <si>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</si>
  <si>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</si>
  <si>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</si>
  <si>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</si>
  <si>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</si>
  <si>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</si>
  <si>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</si>
  <si>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</si>
  <si>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</si>
  <si>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</si>
  <si>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</si>
  <si>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</si>
  <si>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</si>
  <si>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</si>
  <si>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</si>
  <si>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</si>
  <si>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</si>
  <si>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</si>
  <si>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</si>
  <si>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</si>
  <si>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</si>
  <si>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</si>
  <si>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</si>
  <si>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</si>
  <si>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</si>
  <si>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</si>
  <si>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</si>
  <si>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</si>
  <si>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</si>
  <si>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</si>
  <si>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</si>
  <si>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</si>
  <si>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</si>
  <si>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</si>
  <si>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</si>
  <si>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</si>
  <si>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</si>
  <si>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</si>
  <si>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</si>
  <si>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</si>
  <si>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</si>
  <si>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</si>
  <si>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</si>
  <si>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</si>
  <si>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</si>
  <si>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</si>
  <si>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</si>
  <si>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</si>
  <si>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</si>
  <si>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</si>
  <si>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</si>
  <si>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</si>
  <si>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</si>
  <si>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</si>
  <si>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</si>
  <si>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</si>
  <si>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</si>
  <si>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</si>
  <si>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</si>
  <si>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</si>
  <si>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</si>
  <si>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</si>
  <si>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</si>
  <si>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</si>
  <si>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</si>
  <si>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</si>
  <si>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</si>
  <si>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</si>
  <si>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</si>
  <si>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</si>
  <si>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</si>
  <si>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</si>
  <si>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</si>
  <si>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</si>
  <si>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</si>
  <si>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</si>
  <si>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</si>
  <si>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</si>
  <si>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</si>
  <si>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</si>
  <si>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</si>
  <si>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</si>
  <si>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</si>
  <si>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</si>
  <si>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</si>
  <si>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</si>
  <si>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</si>
  <si>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</si>
  <si>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</si>
  <si>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</si>
  <si>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</si>
  <si>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</si>
  <si>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</si>
  <si>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</si>
  <si>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</si>
  <si>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</si>
  <si>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</si>
  <si>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</si>
  <si>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</si>
  <si>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</si>
  <si>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</si>
  <si>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</si>
  <si>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</si>
  <si>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</si>
  <si>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</si>
  <si>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</si>
  <si>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</si>
  <si>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</si>
  <si>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</si>
  <si>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</si>
  <si>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</si>
  <si>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</si>
  <si>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</si>
  <si>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</si>
  <si>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</si>
  <si>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</si>
  <si>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</si>
  <si>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</si>
  <si>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</si>
  <si>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</si>
  <si>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</si>
  <si>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</si>
  <si>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</si>
  <si>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</si>
  <si>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</si>
  <si>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</si>
  <si>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</si>
  <si>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</si>
  <si>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</si>
  <si>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</si>
  <si>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</si>
  <si>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</si>
  <si>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</si>
  <si>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</si>
  <si>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</si>
  <si>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</si>
  <si>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</si>
  <si>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</si>
  <si>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</si>
  <si>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</si>
  <si>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</si>
  <si>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</si>
  <si>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</si>
  <si>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</si>
  <si>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</si>
  <si>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</si>
  <si>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</si>
  <si>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</si>
  <si>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</si>
  <si>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</si>
  <si>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</si>
  <si>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</si>
  <si>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</si>
  <si>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</si>
  <si>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</si>
  <si>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</si>
  <si>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</si>
  <si>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</si>
  <si>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</si>
  <si>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</si>
  <si>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</si>
  <si>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</si>
  <si>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</si>
  <si>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</si>
  <si>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</si>
  <si>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</si>
  <si>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</si>
  <si>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</si>
  <si>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</si>
  <si>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</si>
  <si>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</si>
  <si>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</si>
  <si>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</si>
  <si>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</si>
  <si>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</si>
  <si>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</si>
  <si>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</si>
  <si>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</si>
  <si>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</si>
  <si>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</si>
  <si>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</si>
  <si>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</si>
  <si>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</si>
  <si>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</si>
  <si>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</si>
  <si>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</si>
  <si>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</si>
  <si>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</si>
  <si>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</si>
  <si>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</si>
  <si>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</si>
  <si>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</si>
  <si>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</si>
  <si>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</si>
  <si>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</si>
  <si>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</si>
  <si>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</si>
  <si>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</si>
  <si>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</si>
  <si>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</si>
  <si>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</si>
  <si>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</si>
  <si>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</si>
  <si>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</si>
  <si>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</si>
  <si>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</si>
  <si>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</si>
  <si>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</si>
  <si>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</si>
  <si>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</si>
  <si>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</si>
  <si>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</si>
  <si>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</si>
  <si>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</si>
  <si>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</si>
  <si>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</si>
  <si>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</si>
  <si>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</si>
  <si>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</si>
  <si>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</si>
  <si>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</si>
  <si>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</si>
  <si>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</si>
  <si>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</si>
  <si>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</si>
  <si>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</si>
  <si>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</si>
  <si>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</si>
  <si>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</si>
  <si>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</si>
  <si>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</si>
  <si>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</si>
  <si>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</si>
  <si>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</si>
  <si>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</si>
  <si>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</si>
  <si>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</si>
  <si>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</si>
  <si>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</si>
  <si>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</si>
  <si>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</si>
  <si>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</si>
  <si>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</si>
  <si>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</si>
  <si>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</si>
  <si>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</si>
  <si>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</si>
  <si>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</si>
  <si>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</si>
  <si>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</si>
  <si>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</si>
  <si>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</si>
  <si>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</si>
  <si>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</si>
  <si>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</si>
  <si>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</si>
  <si>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</si>
  <si>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</si>
  <si>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</si>
  <si>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</si>
  <si>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</si>
  <si>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</si>
  <si>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</si>
  <si>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</si>
  <si>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</si>
  <si>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</si>
  <si>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</si>
  <si>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</si>
  <si>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</si>
  <si>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</si>
  <si>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</si>
  <si>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</si>
  <si>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</si>
  <si>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</si>
  <si>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</si>
  <si>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</si>
  <si>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</si>
  <si>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</si>
  <si>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</si>
  <si>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</si>
  <si>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</si>
  <si>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</si>
  <si>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</si>
  <si>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</si>
  <si>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</si>
  <si>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</si>
  <si>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</si>
  <si>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</si>
  <si>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</si>
  <si>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</si>
  <si>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</si>
  <si>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</si>
  <si>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</si>
  <si>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</si>
  <si>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</si>
  <si>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</si>
  <si>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</si>
  <si>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</si>
  <si>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</si>
  <si>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</si>
  <si>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</si>
  <si>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</si>
  <si>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</si>
  <si>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</si>
  <si>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</si>
  <si>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</si>
  <si>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</si>
  <si>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</si>
  <si>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</si>
  <si>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</si>
  <si>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</si>
  <si>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</si>
  <si>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</si>
  <si>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</si>
  <si>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</si>
  <si>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</si>
  <si>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</si>
  <si>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</si>
  <si>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</si>
  <si>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</si>
  <si>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</si>
  <si>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</si>
  <si>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</si>
  <si>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</si>
  <si>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</si>
  <si>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</si>
  <si>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</si>
  <si>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</si>
  <si>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</si>
  <si>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</si>
  <si>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</si>
  <si>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</si>
  <si>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</si>
  <si>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</si>
  <si>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</si>
  <si>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</si>
  <si>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</si>
  <si>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</si>
  <si>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</si>
  <si>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</si>
  <si>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</si>
  <si>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</si>
  <si>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</si>
  <si>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</si>
  <si>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</si>
  <si>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</si>
  <si>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</si>
  <si>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</si>
  <si>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</si>
  <si>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</si>
  <si>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</si>
  <si>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</si>
  <si>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</si>
  <si>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</si>
  <si>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</si>
  <si>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</si>
  <si>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</si>
  <si>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</si>
  <si>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</si>
  <si>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</si>
  <si>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</si>
  <si>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</si>
  <si>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</si>
  <si>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</si>
  <si>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</si>
  <si>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</si>
  <si>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</si>
  <si>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</si>
  <si>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</si>
  <si>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</si>
  <si>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</si>
  <si>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</si>
  <si>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</si>
  <si>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</si>
  <si>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</si>
  <si>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</si>
  <si>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</si>
  <si>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</si>
  <si>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</si>
  <si>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</si>
  <si>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</si>
  <si>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</si>
  <si>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</si>
  <si>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</si>
  <si>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</si>
  <si>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</si>
  <si>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</si>
  <si>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</si>
  <si>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</si>
  <si>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</si>
  <si>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</si>
  <si>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</si>
  <si>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</si>
  <si>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</si>
  <si>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</si>
  <si>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</si>
  <si>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</si>
  <si>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</si>
  <si>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</si>
  <si>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</si>
  <si>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</si>
  <si>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</si>
  <si>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</si>
  <si>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</si>
  <si>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</si>
  <si>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</si>
  <si>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</si>
  <si>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</si>
  <si>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</si>
  <si>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</si>
  <si>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</si>
  <si>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</si>
  <si>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</si>
  <si>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</si>
  <si>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</si>
  <si>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</si>
  <si>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</si>
  <si>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</si>
  <si>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</si>
  <si>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</si>
  <si>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</si>
  <si>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</si>
  <si>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</si>
  <si>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</si>
  <si>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</si>
  <si>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</si>
  <si>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</si>
  <si>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</si>
  <si>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</si>
  <si>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</si>
  <si>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</si>
  <si>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</si>
  <si>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</si>
  <si>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</si>
  <si>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</si>
  <si>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</si>
  <si>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</si>
  <si>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</si>
  <si>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</si>
  <si>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</si>
  <si>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</si>
  <si>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</si>
  <si>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</si>
  <si>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</si>
  <si>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</si>
  <si>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</si>
  <si>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</si>
  <si>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</si>
  <si>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</si>
  <si>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</si>
  <si>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</si>
  <si>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</si>
  <si>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</si>
  <si>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</si>
  <si>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</si>
  <si>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</si>
  <si>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</si>
  <si>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</si>
  <si>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</si>
  <si>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</si>
  <si>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</si>
  <si>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</si>
  <si>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</si>
  <si>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</si>
  <si>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</si>
  <si>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</si>
  <si>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</si>
  <si>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</si>
  <si>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</si>
  <si>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</si>
  <si>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</si>
  <si>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</si>
  <si>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</si>
  <si>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</si>
  <si>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</si>
  <si>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</si>
  <si>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</si>
  <si>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</si>
  <si>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</si>
  <si>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</si>
  <si>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</si>
  <si>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</si>
  <si>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</si>
  <si>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</si>
  <si>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</si>
  <si>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</si>
  <si>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</si>
  <si>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</si>
  <si>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</si>
  <si>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</si>
  <si>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</si>
  <si>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</si>
  <si>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</si>
  <si>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</si>
  <si>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</si>
  <si>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</si>
  <si>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</si>
  <si>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</si>
  <si>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</si>
  <si>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</si>
  <si>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</si>
  <si>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</si>
  <si>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</si>
  <si>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</si>
  <si>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</si>
  <si>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</si>
  <si>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</si>
  <si>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</si>
  <si>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</si>
  <si>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</si>
  <si>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</si>
  <si>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</si>
  <si>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</si>
  <si>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</si>
  <si>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</si>
  <si>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</si>
  <si>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</si>
  <si>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</si>
  <si>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</si>
  <si>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</si>
  <si>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</si>
  <si>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</si>
  <si>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</si>
  <si>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</si>
  <si>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</si>
  <si>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</si>
  <si>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</si>
  <si>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</si>
  <si>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</si>
  <si>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</si>
  <si>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</si>
  <si>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</si>
  <si>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</si>
  <si>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</si>
  <si>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</si>
  <si>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</si>
  <si>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</si>
  <si>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</si>
  <si>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</si>
  <si>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</si>
  <si>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</si>
  <si>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</si>
  <si>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</si>
  <si>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</si>
  <si>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</si>
  <si>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</si>
  <si>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</si>
  <si>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</si>
  <si>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</si>
  <si>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</si>
  <si>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</si>
  <si>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</si>
  <si>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</si>
  <si>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</si>
  <si>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</si>
  <si>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</si>
  <si>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</si>
  <si>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</si>
  <si>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</si>
  <si>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</si>
  <si>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</si>
  <si>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</si>
  <si>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</si>
  <si>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</si>
  <si>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</si>
  <si>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</si>
  <si>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</si>
  <si>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</si>
  <si>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</si>
  <si>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</si>
  <si>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</si>
  <si>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</si>
  <si>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</si>
  <si>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</si>
  <si>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</si>
  <si>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</si>
  <si>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</si>
  <si>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</si>
  <si>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</si>
  <si>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</si>
  <si>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</si>
  <si>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</si>
  <si>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</si>
  <si>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</si>
  <si>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</si>
  <si>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</si>
  <si>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</si>
  <si>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</si>
  <si>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</si>
  <si>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</si>
  <si>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</si>
  <si>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</si>
  <si>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</si>
  <si>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</si>
  <si>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</si>
  <si>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</si>
  <si>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</si>
  <si>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</si>
  <si>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</si>
  <si>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</si>
  <si>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</si>
  <si>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</si>
  <si>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</si>
  <si>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</si>
  <si>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</si>
  <si>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</si>
  <si>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</si>
  <si>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</si>
  <si>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</si>
  <si>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</si>
  <si>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</si>
  <si>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</si>
  <si>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</si>
  <si>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</si>
  <si>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</si>
  <si>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</si>
  <si>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</si>
  <si>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</si>
  <si>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</si>
  <si>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</si>
  <si>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</si>
  <si>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</si>
  <si>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</si>
  <si>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</si>
  <si>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</si>
  <si>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</si>
  <si>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</si>
  <si>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</si>
  <si>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</si>
  <si>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</si>
  <si>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</si>
  <si>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</si>
  <si>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</si>
  <si>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</si>
  <si>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</si>
  <si>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</si>
  <si>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</si>
  <si>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</si>
  <si>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</si>
  <si>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</si>
  <si>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</si>
  <si>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</si>
  <si>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</si>
  <si>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</si>
  <si>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</si>
  <si>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</si>
  <si>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</si>
  <si>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</si>
  <si>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</si>
  <si>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</si>
  <si>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</si>
  <si>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</si>
  <si>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</si>
  <si>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</si>
  <si>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</si>
  <si>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</si>
  <si>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</si>
  <si>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</si>
  <si>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</si>
  <si>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</si>
  <si>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</si>
  <si>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</si>
  <si>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</si>
  <si>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</si>
  <si>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</si>
  <si>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</si>
  <si>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</si>
  <si>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</si>
  <si>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</si>
  <si>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</si>
  <si>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</si>
  <si>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</si>
  <si>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</si>
  <si>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</si>
  <si>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</si>
  <si>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</si>
  <si>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</si>
  <si>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</si>
  <si>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</si>
  <si>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</si>
  <si>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</si>
  <si>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</si>
  <si>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</si>
  <si>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</si>
  <si>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</si>
  <si>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</si>
  <si>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</si>
  <si>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</si>
  <si>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</si>
  <si>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</si>
  <si>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</si>
  <si>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</si>
  <si>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</si>
  <si>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</si>
  <si>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</si>
  <si>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</si>
  <si>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</si>
  <si>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</si>
  <si>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</si>
  <si>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</si>
  <si>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</si>
  <si>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</si>
  <si>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</si>
  <si>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</si>
  <si>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</si>
  <si>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</si>
  <si>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</si>
  <si>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</si>
  <si>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</si>
  <si>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</si>
  <si>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</si>
  <si>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</si>
  <si>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</si>
  <si>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</si>
  <si>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</si>
  <si>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</si>
  <si>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</si>
  <si>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</si>
  <si>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</si>
  <si>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</si>
  <si>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</si>
  <si>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</si>
  <si>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</si>
  <si>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</si>
  <si>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</si>
  <si>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</si>
  <si>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</si>
  <si>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</si>
  <si>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</si>
  <si>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</si>
  <si>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</si>
  <si>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</si>
  <si>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</si>
  <si>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</si>
  <si>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</si>
  <si>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</si>
  <si>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</si>
  <si>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</si>
  <si>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</si>
  <si>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</si>
  <si>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</si>
  <si>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</si>
  <si>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</si>
  <si>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</si>
  <si>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</si>
  <si>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</si>
  <si>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</si>
  <si>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</si>
  <si>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</si>
  <si>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</si>
  <si>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</si>
  <si>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</si>
  <si>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</si>
  <si>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</si>
  <si>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</si>
  <si>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</si>
  <si>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</si>
  <si>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</si>
  <si>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</si>
  <si>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</si>
  <si>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</si>
  <si>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</si>
  <si>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</si>
  <si>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</si>
  <si>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</si>
  <si>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</si>
  <si>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</si>
  <si>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</si>
  <si>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</si>
  <si>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</si>
  <si>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</si>
  <si>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</si>
  <si>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</si>
  <si>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</si>
  <si>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</si>
  <si>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</si>
  <si>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</si>
  <si>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</si>
  <si>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</si>
  <si>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</si>
  <si>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</si>
  <si>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</si>
  <si>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</si>
  <si>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</si>
  <si>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</si>
  <si>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</si>
  <si>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</si>
  <si>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</si>
  <si>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</si>
  <si>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</si>
  <si>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</si>
  <si>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</si>
  <si>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</si>
  <si>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</si>
  <si>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</si>
  <si>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</si>
  <si>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</si>
  <si>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</si>
  <si>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</si>
  <si>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</si>
  <si>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</si>
  <si>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</si>
  <si>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</si>
  <si>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</si>
  <si>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</si>
  <si>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</si>
  <si>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</si>
  <si>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</si>
  <si>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</si>
  <si>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</si>
  <si>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</si>
  <si>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</si>
  <si>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</si>
  <si>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</si>
  <si>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</si>
  <si>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</si>
  <si>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</si>
  <si>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</si>
  <si>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</si>
  <si>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</si>
  <si>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</si>
  <si>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</si>
  <si>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</si>
  <si>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</si>
  <si>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</si>
  <si>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</si>
  <si>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</si>
  <si>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</si>
  <si>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</si>
  <si>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</si>
  <si>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</si>
  <si>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</si>
  <si>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</si>
  <si>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</si>
  <si>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</si>
  <si>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</si>
  <si>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</si>
  <si>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</si>
  <si>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</si>
  <si>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</si>
  <si>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</si>
  <si>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</si>
  <si>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</si>
  <si>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</si>
  <si>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</si>
  <si>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</si>
  <si>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</si>
  <si>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</si>
  <si>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</si>
  <si>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</si>
  <si>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</si>
  <si>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</si>
  <si>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</si>
  <si>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</si>
  <si>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</si>
  <si>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</si>
  <si>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</si>
  <si>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</si>
  <si>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</si>
  <si>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</si>
  <si>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</si>
  <si>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</si>
  <si>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</si>
  <si>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</si>
  <si>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</si>
  <si>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</si>
  <si>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</si>
  <si>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</si>
  <si>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</si>
  <si>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</si>
  <si>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</si>
  <si>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</si>
  <si>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</si>
  <si>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</si>
  <si>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</si>
  <si>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</si>
  <si>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</si>
  <si>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</si>
  <si>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</si>
  <si>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</si>
  <si>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</si>
  <si>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</si>
  <si>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</si>
  <si>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</si>
  <si>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</si>
  <si>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</si>
  <si>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</si>
  <si>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</si>
  <si>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</si>
  <si>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</si>
  <si>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</si>
  <si>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</si>
  <si>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</si>
  <si>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</si>
  <si>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</si>
  <si>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</si>
  <si>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</si>
  <si>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</si>
  <si>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</si>
  <si>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</si>
  <si>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</si>
  <si>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</si>
  <si>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</si>
  <si>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</si>
  <si>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</si>
  <si>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</si>
  <si>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</si>
  <si>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</si>
  <si>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</si>
  <si>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</si>
  <si>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</si>
  <si>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</si>
  <si>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</si>
  <si>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</si>
  <si>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</si>
  <si>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</si>
  <si>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</si>
  <si>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</si>
  <si>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</si>
  <si>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</si>
  <si>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</si>
  <si>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</si>
  <si>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</si>
  <si>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</si>
  <si>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</si>
  <si>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</si>
  <si>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</si>
  <si>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</si>
  <si>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</si>
  <si>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</si>
  <si>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</si>
  <si>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</si>
  <si>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</si>
  <si>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</si>
  <si>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</si>
  <si>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</si>
  <si>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</si>
  <si>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</si>
  <si>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</si>
  <si>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</si>
  <si>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</si>
  <si>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</si>
  <si>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</si>
  <si>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</si>
  <si>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</si>
  <si>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</si>
  <si>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</si>
  <si>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</si>
  <si>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</si>
  <si>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</si>
  <si>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</si>
  <si>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</si>
  <si>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</si>
  <si>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</si>
  <si>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</si>
  <si>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</si>
  <si>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</si>
  <si>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</si>
  <si>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</si>
  <si>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</si>
  <si>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</si>
  <si>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</si>
  <si>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</si>
  <si>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</si>
  <si>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</si>
  <si>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</si>
  <si>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</si>
  <si>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</si>
  <si>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</si>
  <si>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</si>
  <si>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</si>
  <si>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</si>
  <si>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</si>
  <si>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</si>
  <si>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</si>
  <si>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</si>
  <si>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</si>
  <si>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</si>
  <si>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</si>
  <si>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</si>
  <si>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</si>
  <si>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</si>
  <si>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</si>
  <si>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</si>
  <si>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</si>
  <si>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</si>
  <si>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</si>
  <si>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</si>
  <si>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</si>
  <si>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</si>
  <si>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</si>
  <si>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</si>
  <si>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</si>
  <si>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</si>
  <si>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</si>
  <si>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</si>
  <si>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</si>
  <si>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</si>
  <si>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</si>
  <si>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</si>
  <si>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</si>
  <si>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</si>
  <si>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</si>
  <si>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</si>
  <si>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</si>
  <si>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</si>
  <si>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</si>
  <si>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</si>
  <si>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</si>
  <si>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</si>
  <si>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</si>
  <si>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</si>
  <si>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</si>
  <si>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</si>
  <si>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</si>
  <si>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</si>
  <si>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</si>
  <si>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</si>
  <si>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</si>
  <si>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</si>
  <si>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</si>
  <si>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</si>
  <si>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</si>
  <si>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</si>
  <si>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</si>
  <si>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</si>
  <si>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</si>
  <si>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</si>
  <si>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</si>
  <si>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</si>
  <si>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</si>
  <si>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</si>
  <si>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</si>
  <si>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</si>
  <si>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</si>
  <si>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</si>
  <si>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</si>
  <si>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</si>
  <si>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</si>
  <si>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</si>
  <si>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</si>
  <si>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</si>
  <si>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</si>
  <si>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</si>
  <si>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</si>
  <si>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</si>
  <si>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</si>
  <si>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</si>
  <si>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</si>
  <si>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</si>
  <si>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</si>
  <si>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</si>
  <si>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</si>
  <si>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</si>
  <si>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</si>
  <si>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</si>
  <si>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</si>
  <si>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</si>
  <si>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</si>
  <si>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</si>
  <si>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</si>
  <si>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</si>
  <si>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</si>
  <si>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</si>
  <si>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</si>
  <si>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</si>
  <si>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</si>
  <si>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</si>
  <si>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</si>
  <si>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</si>
  <si>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</si>
  <si>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</si>
  <si>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</si>
  <si>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</si>
  <si>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</si>
  <si>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</si>
  <si>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</si>
  <si>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</si>
  <si>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</si>
  <si>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</si>
  <si>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</si>
  <si>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</si>
  <si>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</si>
  <si>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</si>
  <si>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</si>
  <si>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</si>
  <si>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</si>
  <si>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</si>
  <si>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</si>
  <si>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</si>
  <si>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</si>
  <si>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</si>
  <si>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</si>
  <si>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</si>
  <si>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</si>
  <si>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</si>
  <si>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</si>
  <si>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</si>
  <si>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</si>
  <si>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</si>
  <si>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</si>
  <si>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</si>
  <si>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</si>
  <si>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</si>
  <si>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</si>
  <si>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</si>
  <si>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</si>
  <si>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</si>
  <si>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</si>
  <si>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</si>
  <si>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</si>
  <si>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</si>
  <si>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</si>
  <si>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</si>
  <si>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</si>
  <si>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</si>
  <si>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</si>
  <si>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</si>
  <si>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</si>
  <si>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</si>
  <si>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</si>
  <si>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</si>
  <si>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</si>
  <si>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</si>
  <si>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</si>
  <si>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</si>
  <si>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</si>
  <si>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</si>
  <si>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</si>
  <si>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</si>
  <si>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</si>
  <si>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</si>
  <si>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</si>
  <si>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</si>
  <si>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</si>
  <si>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</si>
  <si>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</si>
  <si>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</si>
  <si>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</si>
  <si>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</si>
  <si>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</si>
  <si>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</si>
  <si>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</si>
  <si>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</si>
  <si>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</si>
  <si>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</si>
  <si>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</si>
  <si>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</si>
  <si>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</si>
  <si>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</si>
  <si>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</si>
  <si>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</si>
  <si>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</si>
  <si>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</si>
  <si>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</si>
  <si>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</si>
  <si>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</si>
  <si>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</si>
  <si>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</si>
  <si>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</si>
  <si>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</si>
  <si>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</si>
  <si>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</si>
  <si>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</si>
  <si>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</si>
  <si>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</si>
  <si>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</si>
  <si>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</si>
  <si>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</si>
  <si>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</si>
  <si>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</si>
  <si>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</si>
  <si>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</si>
  <si>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</si>
  <si>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</si>
  <si>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</si>
  <si>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</si>
  <si>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</si>
  <si>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</si>
  <si>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</si>
  <si>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</si>
  <si>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</si>
  <si>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</si>
  <si>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</si>
  <si>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</si>
  <si>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</si>
  <si>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</si>
  <si>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</si>
  <si>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</si>
  <si>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</si>
  <si>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</si>
  <si>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</si>
  <si>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</si>
  <si>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</si>
  <si>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</si>
  <si>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</si>
  <si>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</si>
  <si>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</si>
  <si>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</si>
  <si>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</si>
  <si>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</si>
  <si>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</si>
  <si>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</si>
  <si>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</si>
  <si>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</si>
  <si>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</si>
  <si>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</si>
  <si>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</si>
  <si>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</si>
  <si>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</si>
  <si>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</si>
  <si>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</si>
  <si>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</si>
  <si>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</si>
  <si>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</si>
  <si>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</si>
  <si>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</si>
  <si>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</si>
  <si>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</si>
  <si>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</si>
  <si>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</si>
  <si>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</si>
  <si>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</si>
  <si>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</si>
  <si>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</si>
  <si>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</si>
  <si>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</si>
  <si>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</si>
  <si>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</si>
  <si>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</si>
  <si>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</si>
  <si>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</si>
  <si>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</si>
  <si>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</si>
  <si>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</si>
  <si>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</si>
  <si>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</si>
  <si>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</si>
  <si>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</si>
  <si>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</si>
  <si>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</si>
  <si>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</si>
  <si>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</si>
  <si>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</si>
  <si>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</si>
  <si>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</si>
  <si>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</si>
  <si>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</si>
  <si>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</si>
  <si>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</si>
  <si>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</si>
  <si>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</si>
  <si>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</si>
  <si>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</si>
  <si>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</si>
  <si>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</si>
  <si>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</si>
  <si>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</si>
  <si>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</si>
  <si>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</si>
  <si>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</si>
  <si>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</si>
  <si>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</si>
  <si>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</si>
  <si>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</si>
  <si>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</si>
  <si>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</si>
  <si>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</si>
  <si>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</si>
  <si>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</si>
  <si>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</si>
  <si>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</si>
  <si>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</si>
  <si>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</si>
  <si>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</si>
  <si>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</si>
  <si>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</si>
  <si>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</si>
  <si>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</si>
  <si>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</si>
  <si>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</si>
  <si>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</si>
  <si>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</si>
  <si>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</si>
  <si>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</si>
  <si>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</si>
  <si>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</si>
  <si>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</si>
  <si>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</si>
  <si>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</si>
  <si>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</si>
  <si>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</si>
  <si>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</si>
  <si>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</si>
  <si>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</si>
  <si>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</si>
  <si>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</si>
  <si>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</si>
  <si>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</si>
  <si>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</si>
  <si>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</si>
  <si>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</si>
  <si>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</si>
  <si>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</si>
  <si>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</si>
  <si>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</si>
  <si>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</si>
  <si>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</si>
  <si>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</si>
  <si>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</si>
  <si>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</si>
  <si>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</si>
  <si>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</si>
  <si>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</si>
  <si>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</si>
  <si>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</si>
  <si>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</si>
  <si>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</si>
  <si>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</si>
  <si>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</si>
  <si>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</si>
  <si>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</si>
  <si>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</si>
  <si>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</si>
  <si>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</si>
  <si>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</si>
  <si>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</si>
  <si>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</si>
  <si>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</si>
  <si>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</si>
  <si>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</si>
  <si>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</si>
  <si>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</si>
  <si>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</si>
  <si>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</si>
  <si>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</si>
  <si>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</si>
  <si>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</si>
  <si>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</si>
  <si>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</si>
  <si>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</si>
  <si>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</si>
  <si>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</si>
  <si>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</si>
  <si>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</si>
  <si>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</si>
  <si>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</si>
  <si>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</si>
  <si>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</si>
  <si>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</si>
  <si>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</si>
  <si>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</si>
  <si>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</si>
  <si>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</si>
  <si>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</si>
  <si>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</si>
  <si>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</si>
  <si>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</si>
  <si>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</si>
  <si>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</si>
  <si>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</si>
  <si>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</si>
  <si>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</si>
  <si>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</si>
  <si>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</si>
  <si>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</si>
  <si>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</si>
  <si>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</si>
  <si>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</si>
  <si>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</si>
  <si>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</si>
  <si>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</si>
  <si>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</si>
  <si>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</si>
  <si>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</si>
  <si>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</si>
  <si>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</si>
  <si>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</si>
  <si>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</si>
  <si>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</si>
  <si>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</si>
  <si>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</si>
  <si>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</si>
  <si>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</si>
  <si>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</si>
  <si>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</si>
  <si>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</si>
  <si>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</si>
  <si>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</si>
  <si>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</si>
  <si>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</si>
  <si>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</si>
  <si>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</si>
  <si>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</si>
  <si>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</si>
  <si>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</si>
  <si>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</si>
  <si>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</si>
  <si>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</si>
  <si>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</si>
  <si>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</si>
  <si>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</si>
  <si>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</si>
  <si>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</si>
  <si>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</si>
  <si>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</si>
  <si>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</si>
  <si>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</si>
  <si>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</si>
  <si>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</si>
  <si>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</si>
  <si>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</si>
  <si>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</si>
  <si>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</si>
  <si>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</si>
  <si>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</si>
  <si>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</si>
  <si>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</si>
  <si>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</si>
  <si>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</si>
  <si>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</si>
  <si>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</si>
  <si>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</si>
  <si>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</si>
  <si>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</si>
  <si>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</si>
  <si>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</si>
  <si>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</si>
  <si>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</si>
  <si>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</si>
  <si>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</si>
  <si>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</si>
  <si>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</si>
  <si>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</si>
  <si>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</si>
  <si>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</si>
  <si>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</si>
  <si>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</si>
  <si>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</si>
  <si>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</si>
  <si>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</si>
  <si>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</si>
  <si>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</si>
  <si>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</si>
  <si>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</si>
  <si>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</si>
  <si>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</si>
  <si>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</si>
  <si>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</si>
  <si>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</si>
  <si>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</si>
  <si>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</si>
  <si>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</si>
  <si>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</si>
  <si>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</si>
  <si>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</si>
  <si>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</si>
  <si>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</si>
  <si>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</si>
  <si>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</si>
  <si>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</si>
  <si>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</si>
  <si>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</si>
  <si>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</si>
  <si>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</si>
  <si>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</si>
  <si>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</si>
  <si>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</si>
  <si>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</si>
  <si>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</si>
  <si>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</si>
  <si>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</si>
  <si>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</si>
  <si>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</si>
  <si>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</si>
  <si>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</si>
  <si>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</si>
  <si>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</si>
  <si>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</si>
  <si>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</si>
  <si>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</si>
  <si>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</si>
  <si>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</si>
  <si>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</si>
  <si>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</si>
  <si>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</si>
  <si>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</si>
  <si>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</si>
  <si>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</si>
  <si>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</si>
  <si>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</si>
  <si>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</si>
  <si>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</si>
  <si>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</si>
  <si>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</si>
  <si>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</si>
  <si>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</si>
  <si>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</si>
  <si>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</si>
  <si>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</si>
  <si>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</si>
  <si>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</si>
  <si>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</si>
  <si>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</si>
  <si>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</si>
  <si>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</si>
  <si>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</si>
  <si>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</si>
  <si>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</si>
  <si>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</si>
  <si>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</si>
  <si>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</si>
  <si>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</si>
  <si>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</si>
  <si>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</si>
  <si>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</si>
  <si>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</si>
  <si>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</si>
  <si>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</si>
  <si>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</si>
  <si>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</si>
  <si>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</si>
  <si>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</si>
  <si>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</si>
  <si>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</si>
  <si>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</si>
  <si>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</si>
  <si>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</si>
  <si>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</si>
  <si>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</si>
  <si>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</si>
  <si>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</si>
  <si>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</si>
  <si>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</si>
  <si>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</si>
  <si>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</si>
  <si>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</si>
  <si>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</si>
  <si>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</si>
  <si>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</si>
  <si>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</si>
  <si>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</si>
  <si>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</si>
  <si>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</si>
  <si>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</si>
  <si>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</si>
  <si>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</si>
  <si>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</si>
  <si>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</si>
  <si>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</si>
  <si>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</si>
  <si>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</si>
  <si>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</si>
  <si>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</si>
  <si>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</si>
  <si>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</si>
  <si>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</si>
  <si>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</si>
  <si>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</si>
  <si>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</si>
  <si>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</si>
  <si>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</si>
  <si>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</si>
  <si>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</si>
  <si>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</si>
  <si>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</si>
  <si>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</si>
  <si>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</si>
  <si>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</si>
  <si>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</si>
  <si>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</si>
  <si>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</si>
  <si>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</si>
  <si>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</si>
  <si>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</si>
  <si>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</si>
  <si>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</si>
  <si>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</si>
  <si>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</si>
  <si>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</si>
  <si>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</si>
  <si>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</si>
  <si>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</si>
  <si>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</si>
  <si>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</si>
  <si>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</si>
  <si>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</si>
  <si>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</si>
  <si>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</si>
  <si>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</si>
  <si>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</si>
  <si>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</si>
  <si>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</si>
  <si>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</si>
  <si>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</si>
  <si>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</si>
  <si>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</si>
  <si>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</si>
  <si>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</si>
  <si>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</si>
  <si>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</si>
  <si>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</si>
  <si>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</si>
  <si>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</si>
  <si>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</si>
  <si>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</si>
  <si>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</si>
  <si>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</si>
  <si>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</si>
  <si>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</si>
  <si>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</si>
  <si>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</si>
  <si>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</si>
  <si>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</si>
  <si>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</si>
  <si>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</si>
  <si>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</si>
  <si>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</si>
  <si>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</si>
  <si>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</si>
  <si>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</si>
  <si>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</si>
  <si>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</si>
  <si>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</si>
  <si>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</si>
  <si>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</si>
  <si>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</si>
  <si>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</si>
  <si>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</si>
  <si>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</si>
  <si>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</si>
  <si>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</si>
  <si>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</si>
  <si>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</si>
  <si>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</si>
  <si>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</si>
  <si>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</si>
  <si>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</si>
  <si>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</si>
  <si>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</si>
  <si>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</si>
  <si>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</si>
  <si>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</si>
  <si>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</si>
  <si>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</si>
  <si>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</si>
  <si>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</si>
  <si>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</si>
  <si>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</si>
  <si>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</si>
  <si>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</si>
  <si>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</si>
  <si>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</si>
  <si>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</si>
  <si>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</si>
  <si>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</si>
  <si>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</si>
  <si>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</si>
  <si>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</si>
  <si>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</si>
  <si>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</si>
  <si>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</si>
  <si>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</si>
  <si>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</si>
  <si>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</si>
  <si>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</si>
  <si>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</si>
  <si>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</si>
  <si>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</si>
  <si>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</si>
  <si>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</si>
  <si>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</si>
  <si>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</si>
  <si>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</si>
  <si>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</si>
  <si>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</si>
  <si>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</si>
  <si>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</si>
  <si>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</si>
  <si>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</si>
  <si>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</si>
  <si>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</si>
  <si>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</si>
  <si>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</si>
  <si>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</si>
  <si>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</si>
  <si>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</si>
  <si>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</si>
  <si>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</si>
  <si>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</si>
  <si>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</si>
  <si>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</si>
  <si>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</si>
  <si>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</si>
  <si>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</si>
  <si>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</si>
  <si>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</si>
  <si>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</si>
  <si>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</si>
  <si>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</si>
  <si>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</si>
  <si>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</si>
  <si>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</si>
  <si>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</si>
  <si>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</si>
  <si>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</si>
  <si>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</si>
  <si>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</si>
  <si>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</si>
  <si>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</si>
  <si>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</si>
  <si>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</si>
  <si>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</si>
  <si>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</si>
  <si>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</si>
  <si>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</si>
  <si>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</si>
  <si>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</si>
  <si>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</si>
  <si>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</si>
  <si>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</si>
  <si>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</si>
  <si>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</si>
  <si>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</si>
  <si>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</si>
  <si>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</si>
  <si>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</si>
  <si>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</si>
  <si>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</si>
  <si>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</si>
  <si>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</si>
  <si>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</si>
  <si>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</si>
  <si>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</si>
  <si>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</si>
  <si>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</si>
  <si>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</si>
  <si>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</si>
  <si>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</si>
  <si>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</si>
  <si>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</si>
  <si>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</si>
  <si>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</si>
  <si>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</si>
  <si>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</si>
  <si>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</si>
  <si>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</si>
  <si>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</si>
  <si>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</si>
  <si>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</si>
  <si>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</si>
  <si>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</si>
  <si>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</si>
  <si>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</si>
  <si>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</si>
  <si>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</si>
  <si>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</si>
  <si>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</si>
  <si>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</si>
  <si>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</si>
  <si>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</si>
  <si>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</si>
  <si>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</si>
  <si>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</si>
  <si>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</si>
  <si>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</si>
  <si>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</si>
  <si>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</si>
  <si>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</si>
  <si>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</si>
  <si>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</si>
  <si>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</si>
  <si>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</si>
  <si>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</si>
  <si>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</si>
  <si>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</si>
  <si>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</si>
  <si>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</si>
  <si>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</si>
  <si>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</si>
  <si>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</si>
  <si>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</si>
  <si>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</si>
  <si>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</si>
  <si>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</si>
  <si>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</si>
  <si>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</si>
  <si>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</si>
  <si>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</si>
  <si>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</si>
  <si>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</si>
  <si>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</si>
  <si>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</si>
  <si>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</si>
  <si>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</si>
  <si>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</si>
  <si>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</si>
  <si>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</si>
  <si>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</si>
  <si>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</si>
  <si>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</si>
  <si>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</si>
  <si>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</si>
  <si>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</si>
  <si>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</si>
  <si>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</si>
  <si>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</si>
  <si>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</si>
  <si>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</si>
  <si>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</si>
  <si>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</si>
  <si>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</si>
  <si>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</si>
  <si>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</si>
  <si>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</si>
  <si>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</si>
  <si>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</si>
  <si>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</si>
  <si>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</si>
  <si>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</si>
  <si>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</si>
  <si>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</si>
  <si>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</si>
  <si>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</si>
  <si>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</si>
  <si>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</si>
  <si>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</si>
  <si>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</si>
  <si>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</si>
  <si>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</si>
  <si>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</si>
  <si>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</si>
  <si>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</si>
  <si>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</si>
  <si>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</si>
  <si>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</si>
  <si>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</si>
  <si>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</si>
  <si>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</si>
  <si>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</si>
  <si>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</si>
  <si>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</si>
  <si>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</si>
  <si>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</si>
  <si>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</si>
  <si>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</si>
  <si>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</si>
  <si>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</si>
  <si>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</si>
  <si>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</si>
  <si>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</si>
  <si>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</si>
  <si>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</si>
  <si>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</si>
  <si>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</si>
  <si>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</si>
  <si>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</si>
  <si>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</si>
  <si>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</si>
  <si>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</si>
  <si>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</si>
  <si>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</si>
  <si>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</si>
  <si>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</si>
  <si>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</si>
  <si>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</si>
  <si>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</si>
  <si>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</si>
  <si>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</si>
  <si>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</si>
  <si>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</si>
  <si>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</si>
  <si>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</si>
  <si>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</si>
  <si>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</si>
  <si>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</si>
  <si>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</si>
  <si>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</si>
  <si>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</si>
  <si>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</si>
  <si>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</si>
  <si>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</si>
  <si>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</si>
  <si>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</si>
  <si>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</si>
  <si>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</si>
  <si>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</si>
  <si>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</si>
  <si>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</si>
  <si>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</si>
  <si>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</si>
  <si>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</si>
  <si>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</si>
  <si>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</si>
  <si>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</si>
  <si>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</si>
  <si>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</si>
  <si>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</si>
  <si>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</si>
  <si>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</si>
  <si>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</si>
  <si>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</si>
  <si>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</si>
  <si>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</si>
  <si>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</si>
  <si>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</si>
  <si>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</si>
  <si>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</si>
  <si>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</si>
  <si>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</si>
  <si>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</si>
  <si>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</si>
  <si>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</si>
  <si>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</si>
  <si>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</si>
  <si>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</si>
  <si>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</si>
  <si>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</si>
  <si>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</si>
  <si>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</si>
  <si>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</si>
  <si>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</si>
  <si>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</si>
  <si>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</si>
  <si>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</si>
  <si>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</si>
  <si>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</si>
  <si>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</si>
  <si>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</si>
  <si>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</si>
  <si>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</si>
  <si>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</si>
  <si>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</si>
  <si>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</si>
  <si>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</si>
  <si>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</si>
  <si>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</si>
  <si>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</si>
  <si>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</si>
  <si>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</si>
  <si>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</si>
  <si>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</si>
  <si>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</si>
  <si>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</si>
  <si>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</si>
  <si>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</si>
  <si>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</si>
  <si>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</si>
  <si>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</si>
  <si>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</si>
  <si>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</si>
  <si>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</si>
  <si>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</si>
  <si>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</si>
  <si>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</si>
  <si>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</si>
  <si>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</si>
  <si>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</si>
  <si>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</si>
  <si>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</si>
  <si>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</si>
  <si>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</si>
  <si>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</si>
  <si>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</si>
  <si>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</si>
  <si>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</si>
  <si>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</si>
  <si>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</si>
  <si>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</si>
  <si>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</si>
  <si>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</si>
  <si>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</si>
  <si>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</si>
  <si>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</si>
  <si>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</si>
  <si>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</si>
  <si>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</si>
  <si>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</si>
  <si>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</si>
  <si>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</si>
  <si>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</si>
  <si>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</si>
  <si>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</si>
  <si>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</si>
  <si>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</si>
  <si>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</si>
  <si>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</si>
  <si>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</si>
  <si>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</si>
  <si>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</si>
  <si>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</si>
  <si>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</si>
  <si>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</si>
  <si>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</si>
  <si>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</si>
  <si>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</si>
  <si>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</si>
  <si>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</si>
  <si>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</si>
  <si>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</si>
  <si>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</si>
  <si>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</si>
  <si>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</si>
  <si>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</si>
  <si>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</si>
  <si>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</si>
  <si>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</si>
  <si>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</si>
  <si>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</si>
  <si>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</si>
  <si>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</si>
  <si>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</si>
  <si>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</si>
  <si>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</si>
  <si>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</si>
  <si>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</si>
  <si>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</si>
  <si>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</si>
  <si>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</si>
  <si>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</si>
  <si>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</si>
  <si>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</si>
  <si>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</si>
  <si>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</si>
  <si>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</si>
  <si>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</si>
  <si>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</si>
  <si>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</si>
  <si>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</si>
  <si>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</si>
  <si>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</si>
  <si>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</si>
  <si>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</si>
  <si>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</si>
  <si>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</si>
  <si>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</si>
  <si>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</si>
  <si>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</si>
  <si>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</si>
  <si>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</si>
  <si>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</si>
  <si>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</si>
  <si>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</si>
  <si>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</si>
  <si>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</si>
  <si>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</si>
  <si>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</si>
  <si>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</si>
  <si>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</si>
  <si>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</si>
  <si>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</si>
  <si>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</si>
  <si>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</si>
  <si>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</si>
  <si>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</si>
  <si>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</si>
  <si>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</si>
  <si>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</si>
  <si>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</si>
  <si>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</si>
  <si>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</si>
  <si>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</si>
  <si>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</si>
  <si>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</si>
  <si>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</si>
  <si>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</si>
  <si>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</si>
  <si>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</si>
  <si>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</si>
  <si>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</si>
  <si>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</si>
  <si>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</si>
  <si>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</si>
  <si>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</si>
  <si>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</si>
  <si>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</si>
  <si>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</si>
  <si>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</si>
  <si>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</si>
  <si>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</si>
  <si>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</si>
  <si>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</si>
  <si>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</si>
  <si>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</si>
  <si>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</si>
  <si>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</si>
  <si>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</si>
  <si>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</si>
  <si>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</si>
  <si>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</si>
  <si>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</si>
  <si>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</si>
  <si>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</si>
  <si>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</si>
  <si>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</si>
  <si>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</si>
  <si>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</si>
  <si>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</si>
  <si>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</si>
  <si>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</si>
  <si>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</si>
  <si>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</si>
  <si>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</si>
  <si>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</si>
  <si>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</si>
  <si>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</si>
  <si>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</si>
  <si>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</si>
  <si>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</si>
  <si>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</si>
  <si>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</si>
  <si>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</si>
  <si>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</si>
  <si>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</si>
  <si>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</si>
  <si>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</si>
  <si>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</si>
  <si>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</si>
  <si>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</si>
  <si>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</si>
  <si>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</si>
  <si>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</si>
  <si>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</si>
  <si>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</si>
  <si>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</si>
  <si>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</si>
  <si>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</si>
  <si>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</si>
  <si>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</si>
  <si>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</si>
  <si>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</si>
  <si>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</si>
  <si>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</si>
  <si>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</si>
  <si>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</si>
  <si>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</si>
  <si>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</si>
  <si>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</si>
  <si>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</si>
  <si>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</si>
  <si>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</si>
  <si>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</si>
  <si>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</si>
  <si>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</si>
  <si>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</si>
  <si>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</si>
  <si>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</si>
  <si>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</si>
  <si>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</si>
  <si>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</si>
  <si>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</si>
  <si>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</si>
  <si>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</si>
  <si>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</si>
  <si>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</si>
  <si>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</si>
  <si>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</si>
  <si>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</si>
  <si>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</si>
  <si>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</si>
  <si>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</si>
  <si>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</si>
  <si>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</si>
  <si>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</si>
  <si>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</si>
  <si>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</si>
  <si>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</si>
  <si>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</si>
  <si>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</si>
  <si>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</si>
  <si>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</si>
  <si>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</si>
  <si>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</si>
  <si>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</si>
  <si>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</si>
  <si>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</si>
  <si>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</si>
  <si>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</si>
  <si>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</si>
  <si>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</si>
  <si>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</si>
  <si>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</si>
  <si>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</si>
  <si>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</si>
  <si>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</si>
  <si>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</si>
  <si>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</si>
  <si>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</si>
  <si>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</si>
  <si>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</si>
  <si>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</si>
  <si>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</si>
  <si>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</si>
  <si>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</si>
  <si>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</si>
  <si>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</si>
  <si>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</si>
  <si>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</si>
  <si>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</si>
  <si>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</si>
  <si>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</si>
  <si>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</si>
  <si>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</si>
  <si>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</si>
  <si>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</si>
  <si>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</si>
  <si>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</si>
  <si>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</si>
  <si>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</si>
  <si>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</si>
  <si>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</si>
  <si>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</si>
  <si>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</si>
  <si>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</si>
  <si>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</si>
  <si>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</si>
  <si>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</si>
  <si>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</si>
  <si>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</si>
  <si>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</si>
  <si>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</si>
  <si>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</si>
  <si>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</si>
  <si>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</si>
  <si>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</si>
  <si>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</si>
  <si>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</si>
  <si>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</si>
  <si>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</si>
  <si>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</si>
  <si>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</si>
  <si>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</si>
  <si>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</si>
  <si>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</si>
  <si>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</si>
  <si>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</si>
  <si>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</si>
  <si>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</si>
  <si>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</si>
  <si>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</si>
  <si>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</si>
  <si>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</si>
  <si>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</si>
  <si>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</si>
  <si>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</si>
  <si>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</si>
  <si>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</si>
  <si>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</si>
  <si>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</si>
  <si>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</si>
  <si>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</si>
  <si>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</si>
  <si>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</si>
  <si>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</si>
  <si>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</si>
  <si>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</si>
  <si>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</si>
  <si>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</si>
  <si>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</si>
  <si>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</si>
  <si>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</si>
  <si>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</si>
  <si>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</si>
  <si>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</si>
  <si>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</si>
  <si>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</si>
  <si>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</si>
  <si>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</si>
  <si>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</si>
  <si>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</si>
  <si>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</si>
  <si>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</si>
  <si>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</si>
  <si>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</si>
  <si>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</si>
  <si>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</si>
  <si>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</si>
  <si>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</si>
  <si>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</si>
  <si>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</si>
  <si>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</si>
  <si>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</si>
  <si>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</si>
  <si>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</si>
  <si>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</si>
  <si>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</si>
  <si>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</si>
  <si>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</si>
  <si>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</si>
  <si>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</si>
  <si>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</si>
  <si>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</si>
  <si>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</si>
  <si>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</si>
  <si>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</si>
  <si>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</si>
  <si>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</si>
  <si>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</si>
  <si>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</si>
  <si>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</si>
  <si>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</si>
  <si>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</si>
  <si>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</si>
  <si>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</si>
  <si>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</si>
  <si>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</si>
  <si>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</si>
  <si>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</si>
  <si>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</si>
  <si>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</si>
  <si>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</si>
  <si>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</si>
  <si>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</si>
  <si>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</si>
  <si>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</si>
  <si>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</si>
  <si>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</si>
  <si>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</si>
  <si>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</si>
  <si>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</si>
  <si>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</si>
  <si>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</si>
  <si>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</si>
  <si>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</si>
  <si>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</si>
  <si>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</si>
  <si>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</si>
  <si>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</si>
  <si>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</si>
  <si>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</si>
  <si>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</si>
  <si>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</si>
  <si>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</si>
  <si>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</si>
  <si>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</si>
  <si>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</si>
  <si>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</si>
  <si>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</si>
  <si>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</si>
  <si>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</si>
  <si>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</si>
  <si>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</si>
  <si>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</si>
  <si>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</si>
  <si>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</si>
  <si>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</si>
  <si>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</si>
  <si>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</si>
  <si>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</si>
  <si>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</si>
  <si>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</si>
  <si>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</si>
  <si>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</si>
  <si>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</si>
  <si>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</si>
  <si>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</si>
  <si>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</si>
  <si>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</si>
  <si>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</si>
  <si>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</si>
  <si>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</si>
  <si>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</si>
  <si>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</si>
  <si>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</si>
  <si>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</si>
  <si>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</si>
  <si>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</si>
  <si>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</si>
  <si>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</si>
  <si>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</si>
  <si>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</si>
  <si>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</si>
  <si>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</si>
  <si>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</si>
  <si>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</si>
  <si>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</si>
  <si>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</si>
  <si>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</si>
  <si>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</si>
  <si>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</si>
  <si>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</si>
  <si>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</si>
  <si>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</si>
  <si>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</si>
  <si>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</si>
  <si>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</si>
  <si>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</si>
  <si>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</si>
  <si>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</si>
  <si>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</si>
  <si>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</si>
  <si>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</si>
  <si>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</si>
  <si>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</si>
  <si>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</si>
  <si>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</si>
  <si>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</si>
  <si>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</si>
  <si>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</si>
  <si>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</si>
  <si>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</si>
  <si>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</si>
  <si>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</si>
  <si>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</si>
  <si>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</si>
  <si>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</si>
  <si>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</si>
  <si>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</si>
  <si>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</si>
  <si>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</si>
  <si>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</si>
  <si>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</si>
  <si>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</si>
  <si>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</si>
  <si>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</si>
  <si>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</si>
  <si>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</si>
  <si>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</si>
  <si>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</si>
  <si>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</si>
  <si>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</si>
  <si>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</si>
  <si>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</si>
  <si>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</si>
  <si>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</si>
  <si>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</si>
  <si>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</si>
  <si>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</si>
  <si>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</si>
  <si>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</si>
  <si>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</si>
  <si>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</si>
  <si>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</si>
  <si>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</si>
  <si>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</si>
  <si>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</si>
  <si>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</si>
  <si>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</si>
  <si>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</si>
  <si>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</si>
  <si>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</si>
  <si>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</si>
  <si>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</si>
  <si>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</si>
  <si>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</si>
  <si>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</si>
  <si>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</si>
  <si>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</si>
  <si>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</si>
  <si>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</si>
  <si>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</si>
  <si>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</si>
  <si>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</si>
  <si>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</si>
  <si>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</si>
  <si>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</si>
  <si>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</si>
  <si>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</si>
  <si>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</si>
  <si>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</si>
  <si>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</si>
  <si>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</si>
  <si>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</si>
  <si>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</si>
  <si>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</si>
  <si>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</si>
  <si>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</si>
  <si>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</si>
  <si>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</si>
  <si>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</si>
  <si>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</si>
  <si>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</si>
  <si>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</si>
  <si>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</si>
  <si>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</si>
  <si>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</si>
  <si>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</si>
  <si>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</si>
  <si>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</si>
  <si>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</si>
  <si>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</si>
  <si>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</si>
  <si>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</si>
  <si>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</si>
  <si>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</si>
  <si>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</si>
  <si>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</si>
  <si>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</si>
  <si>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</si>
  <si>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</si>
  <si>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</si>
  <si>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</si>
  <si>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</si>
  <si>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</si>
  <si>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</si>
  <si>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</si>
  <si>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</si>
  <si>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</si>
  <si>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</si>
  <si>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</si>
  <si>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</si>
  <si>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</si>
  <si>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</si>
  <si>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</si>
  <si>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</si>
  <si>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</si>
  <si>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</si>
  <si>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</si>
  <si>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</si>
  <si>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</si>
  <si>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</si>
  <si>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</si>
  <si>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</si>
  <si>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</si>
  <si>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</si>
  <si>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</si>
  <si>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</si>
  <si>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</si>
  <si>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</si>
  <si>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</si>
  <si>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</si>
  <si>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</si>
  <si>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</si>
  <si>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</si>
  <si>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</si>
  <si>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</si>
  <si>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</si>
  <si>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</si>
  <si>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</si>
  <si>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</si>
  <si>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</si>
  <si>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</si>
  <si>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</si>
  <si>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</si>
  <si>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</si>
  <si>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</si>
  <si>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</si>
  <si>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</si>
  <si>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</si>
  <si>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</si>
  <si>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</si>
  <si>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</si>
  <si>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</si>
  <si>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</si>
  <si>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</si>
  <si>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</si>
  <si>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</si>
  <si>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</si>
  <si>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</si>
  <si>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</si>
  <si>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</si>
  <si>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</si>
  <si>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</si>
  <si>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</si>
  <si>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</si>
  <si>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</si>
  <si>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</si>
  <si>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</si>
  <si>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</si>
  <si>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</si>
  <si>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</si>
  <si>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</si>
  <si>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</si>
  <si>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</si>
  <si>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</si>
  <si>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</si>
  <si>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</si>
  <si>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</si>
  <si>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</si>
  <si>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</si>
  <si>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</si>
  <si>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</si>
  <si>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</si>
  <si>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</si>
  <si>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</si>
  <si>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</si>
  <si>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</si>
  <si>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</si>
  <si>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</si>
  <si>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</si>
  <si>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</si>
  <si>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</si>
  <si>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</si>
  <si>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</si>
  <si>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</si>
  <si>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</si>
  <si>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</si>
  <si>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</si>
  <si>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</si>
  <si>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</si>
  <si>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</si>
  <si>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</si>
  <si>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</si>
  <si>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</si>
  <si>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</si>
  <si>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</si>
  <si>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</si>
  <si>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</si>
  <si>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</si>
  <si>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</si>
  <si>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</si>
  <si>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</si>
  <si>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</si>
  <si>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</si>
  <si>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</si>
  <si>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</si>
  <si>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</si>
  <si>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</si>
  <si>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</si>
  <si>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</si>
  <si>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</si>
  <si>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</si>
  <si>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</si>
  <si>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</si>
  <si>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</si>
  <si>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</si>
  <si>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</si>
  <si>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</si>
  <si>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</si>
  <si>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</si>
  <si>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</si>
  <si>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</si>
  <si>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</si>
  <si>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</si>
  <si>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</si>
  <si>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</si>
  <si>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</si>
  <si>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</si>
  <si>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</si>
  <si>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</si>
  <si>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</si>
  <si>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</si>
  <si>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</si>
  <si>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</si>
  <si>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</si>
  <si>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</si>
  <si>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</si>
  <si>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</si>
  <si>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</si>
  <si>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</si>
  <si>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</si>
  <si>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</si>
  <si>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</si>
  <si>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</si>
  <si>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</si>
  <si>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</si>
  <si>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</si>
  <si>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</si>
  <si>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</si>
  <si>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</si>
  <si>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</si>
  <si>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</si>
  <si>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</si>
  <si>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</si>
  <si>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</si>
  <si>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</si>
  <si>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</si>
  <si>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</si>
  <si>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</si>
  <si>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</si>
  <si>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</si>
  <si>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</si>
  <si>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</si>
  <si>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</si>
  <si>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</si>
  <si>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</si>
  <si>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</si>
  <si>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</si>
  <si>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</si>
  <si>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</si>
  <si>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</si>
  <si>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</si>
  <si>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</si>
  <si>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</si>
  <si>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</si>
  <si>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</si>
  <si>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</si>
  <si>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</si>
  <si>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</si>
  <si>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</si>
  <si>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</si>
  <si>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</si>
  <si>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</si>
  <si>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</si>
  <si>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</si>
  <si>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</si>
  <si>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</si>
  <si>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</si>
  <si>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</si>
  <si>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</si>
  <si>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</si>
  <si>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</si>
  <si>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</si>
  <si>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</si>
  <si>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</si>
  <si>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</si>
  <si>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</si>
  <si>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</si>
  <si>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</si>
  <si>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</si>
  <si>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</si>
  <si>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</si>
  <si>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</si>
  <si>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</si>
  <si>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</si>
  <si>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</si>
  <si>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</si>
  <si>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</si>
  <si>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</si>
  <si>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</si>
  <si>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</si>
  <si>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</si>
  <si>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</si>
  <si>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</si>
  <si>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</si>
  <si>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</si>
  <si>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</si>
  <si>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</si>
  <si>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</si>
  <si>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</si>
  <si>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</si>
  <si>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</si>
  <si>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</si>
  <si>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</si>
  <si>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</si>
  <si>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</si>
  <si>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</si>
  <si>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</si>
  <si>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</si>
  <si>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</si>
  <si>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</si>
  <si>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</si>
  <si>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</si>
  <si>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</si>
  <si>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</si>
  <si>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</si>
  <si>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</si>
  <si>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</si>
  <si>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</si>
  <si>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</si>
  <si>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</si>
  <si>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</si>
  <si>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</si>
  <si>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</si>
  <si>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</si>
  <si>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</si>
  <si>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</si>
  <si>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</si>
  <si>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</si>
  <si>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</si>
  <si>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</si>
  <si>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</si>
  <si>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</si>
  <si>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</si>
  <si>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</si>
  <si>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</si>
  <si>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</si>
  <si>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</si>
  <si>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</si>
  <si>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</si>
  <si>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</si>
  <si>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</si>
  <si>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</si>
  <si>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</si>
  <si>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</si>
  <si>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</si>
  <si>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</si>
  <si>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</si>
  <si>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</si>
  <si>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</si>
  <si>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</si>
  <si>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</si>
  <si>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</si>
  <si>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</si>
  <si>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</si>
  <si>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</si>
  <si>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</si>
  <si>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</si>
  <si>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</si>
  <si>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</si>
  <si>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</si>
  <si>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</si>
  <si>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</si>
  <si>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</si>
  <si>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</si>
  <si>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</si>
  <si>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</si>
  <si>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</si>
  <si>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</si>
  <si>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</si>
  <si>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</si>
  <si>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</si>
  <si>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</si>
  <si>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</si>
  <si>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</si>
  <si>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</si>
  <si>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</si>
  <si>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</si>
  <si>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</si>
  <si>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</si>
  <si>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</si>
  <si>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</si>
  <si>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</si>
  <si>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</si>
  <si>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</si>
  <si>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</si>
  <si>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</si>
  <si>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</si>
  <si>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</si>
  <si>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</si>
  <si>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</si>
  <si>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</si>
  <si>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</si>
  <si>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</si>
  <si>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</si>
  <si>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</si>
  <si>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</si>
  <si>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</si>
  <si>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</si>
  <si>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</si>
  <si>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</si>
  <si>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</si>
  <si>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</si>
  <si>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</si>
  <si>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</si>
  <si>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</si>
  <si>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</si>
  <si>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</si>
  <si>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</si>
  <si>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</si>
  <si>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</si>
  <si>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</si>
  <si>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</si>
  <si>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</si>
  <si>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</si>
  <si>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</si>
  <si>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</si>
  <si>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</si>
  <si>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</si>
  <si>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</si>
  <si>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</si>
  <si>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</si>
  <si>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</si>
  <si>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</si>
  <si>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</si>
  <si>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</si>
  <si>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</si>
  <si>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</si>
  <si>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</si>
  <si>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</si>
  <si>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</si>
  <si>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</si>
  <si>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</si>
  <si>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</si>
  <si>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</si>
  <si>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</si>
  <si>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</si>
  <si>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</si>
  <si>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</si>
  <si>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</si>
  <si>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</si>
  <si>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</si>
  <si>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</si>
  <si>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</si>
  <si>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</si>
  <si>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</si>
  <si>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</si>
  <si>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</si>
  <si>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</si>
  <si>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</si>
  <si>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</si>
  <si>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</si>
  <si>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</si>
  <si>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</si>
  <si>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</si>
  <si>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</si>
  <si>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</si>
  <si>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</si>
  <si>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</si>
  <si>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</si>
  <si>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</si>
  <si>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</si>
  <si>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</si>
  <si>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</si>
  <si>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</si>
  <si>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</si>
  <si>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</si>
  <si>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</si>
  <si>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</si>
  <si>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</si>
  <si>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</si>
  <si>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</si>
  <si>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</si>
  <si>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</si>
  <si>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</si>
  <si>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</si>
  <si>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</si>
  <si>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</si>
  <si>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</si>
  <si>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</si>
  <si>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</si>
  <si>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</si>
  <si>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</si>
  <si>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</si>
  <si>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</si>
  <si>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</si>
  <si>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</si>
  <si>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</si>
  <si>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</si>
  <si>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</si>
  <si>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</si>
  <si>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</si>
  <si>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</si>
  <si>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</si>
  <si>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</si>
  <si>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</si>
  <si>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</si>
  <si>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</si>
  <si>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</si>
  <si>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</si>
  <si>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</si>
  <si>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</si>
  <si>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</si>
  <si>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</si>
  <si>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</si>
  <si>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</si>
  <si>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</si>
  <si>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</si>
  <si>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</si>
  <si>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</si>
  <si>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</si>
  <si>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</si>
  <si>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</si>
  <si>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</si>
  <si>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</si>
  <si>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</si>
  <si>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</si>
  <si>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</si>
  <si>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</si>
  <si>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</si>
  <si>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</si>
  <si>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</si>
  <si>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</si>
  <si>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</si>
  <si>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</si>
  <si>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</si>
  <si>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</si>
  <si>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</si>
  <si>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</si>
  <si>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</si>
  <si>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</si>
  <si>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</si>
  <si>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</si>
  <si>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</si>
  <si>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</si>
  <si>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</si>
  <si>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</si>
  <si>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</si>
  <si>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</si>
  <si>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</si>
  <si>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</si>
  <si>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</si>
  <si>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</si>
  <si>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</si>
  <si>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</si>
  <si>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</si>
  <si>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</si>
  <si>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</si>
  <si>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</si>
  <si>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</si>
  <si>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</si>
  <si>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</si>
  <si>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</si>
  <si>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</si>
  <si>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</si>
  <si>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</si>
  <si>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</si>
  <si>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</si>
  <si>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</si>
  <si>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</si>
  <si>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</si>
  <si>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</si>
  <si>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</si>
  <si>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</si>
  <si>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</si>
  <si>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</si>
  <si>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</si>
  <si>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</si>
  <si>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</si>
  <si>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</si>
  <si>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</si>
  <si>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</si>
  <si>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</si>
  <si>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</si>
  <si>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</si>
  <si>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</si>
  <si>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</si>
  <si>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</si>
  <si>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</si>
  <si>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</si>
  <si>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</si>
  <si>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</si>
  <si>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</si>
  <si>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</si>
  <si>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</si>
  <si>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</si>
  <si>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</si>
  <si>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</si>
  <si>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</si>
  <si>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</si>
  <si>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</si>
  <si>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</si>
  <si>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</si>
  <si>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</si>
  <si>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</si>
  <si>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</si>
  <si>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</si>
  <si>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</si>
  <si>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</si>
  <si>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</si>
  <si>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</si>
  <si>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</si>
  <si>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</si>
  <si>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</si>
  <si>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</si>
  <si>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</si>
  <si>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</si>
  <si>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</si>
  <si>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</si>
  <si>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</si>
  <si>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</si>
  <si>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</si>
  <si>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</si>
  <si>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</si>
  <si>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</si>
  <si>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</si>
  <si>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</si>
  <si>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</si>
  <si>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</si>
  <si>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</si>
  <si>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</si>
  <si>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</si>
  <si>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</si>
  <si>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</si>
  <si>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</si>
  <si>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</si>
  <si>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</si>
  <si>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</si>
  <si>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</si>
  <si>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</si>
  <si>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</si>
  <si>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</si>
  <si>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</si>
  <si>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</si>
  <si>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</si>
  <si>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</si>
  <si>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</si>
  <si>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</si>
  <si>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</si>
  <si>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</si>
  <si>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</si>
  <si>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</si>
  <si>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</si>
  <si>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</si>
  <si>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</si>
  <si>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</si>
  <si>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</si>
  <si>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</si>
  <si>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</si>
  <si>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</si>
  <si>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</si>
  <si>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</si>
  <si>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</si>
  <si>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</si>
  <si>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</si>
  <si>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</si>
  <si>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</si>
  <si>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</si>
  <si>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</si>
  <si>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</si>
  <si>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</si>
  <si>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</si>
  <si>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</si>
  <si>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</si>
  <si>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</si>
  <si>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</si>
  <si>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</si>
  <si>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</si>
  <si>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</si>
  <si>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</si>
  <si>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</si>
  <si>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</si>
  <si>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</si>
  <si>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</si>
  <si>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</si>
  <si>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</si>
  <si>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</si>
  <si>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</si>
  <si>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</si>
  <si>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</si>
  <si>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</si>
  <si>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</si>
  <si>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</si>
  <si>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</si>
  <si>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</si>
  <si>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</si>
  <si>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</si>
  <si>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</si>
  <si>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</si>
  <si>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</si>
  <si>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</si>
  <si>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</si>
  <si>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</si>
  <si>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</si>
  <si>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</si>
  <si>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</si>
  <si>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</si>
  <si>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</si>
  <si>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</si>
  <si>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</si>
  <si>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</si>
  <si>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</si>
  <si>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</si>
  <si>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</si>
  <si>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</si>
  <si>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</si>
  <si>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</si>
  <si>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</si>
  <si>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</si>
  <si>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</si>
  <si>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</si>
  <si>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</si>
  <si>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</si>
  <si>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</si>
  <si>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</si>
  <si>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</si>
  <si>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</si>
  <si>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</si>
  <si>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</si>
  <si>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</si>
  <si>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</si>
  <si>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</si>
  <si>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</si>
  <si>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</si>
  <si>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</si>
  <si>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</si>
  <si>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</si>
  <si>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</si>
  <si>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</si>
  <si>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</si>
  <si>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</si>
  <si>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</si>
  <si>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</si>
  <si>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</si>
  <si>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</si>
  <si>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</si>
  <si>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</si>
  <si>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</si>
  <si>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</si>
  <si>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</si>
  <si>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</si>
  <si>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</si>
  <si>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</si>
  <si>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</si>
  <si>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</si>
  <si>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</si>
  <si>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</si>
  <si>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</si>
  <si>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</si>
  <si>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</si>
  <si>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</si>
  <si>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</si>
  <si>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</si>
  <si>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</si>
  <si>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</si>
  <si>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</si>
  <si>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</si>
  <si>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</si>
  <si>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</si>
  <si>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</si>
  <si>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</si>
  <si>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</si>
  <si>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</si>
  <si>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</si>
  <si>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</si>
  <si>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</si>
  <si>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</si>
  <si>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</si>
  <si>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</si>
  <si>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</si>
  <si>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</si>
  <si>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</si>
  <si>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</si>
  <si>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</si>
  <si>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</si>
  <si>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</si>
  <si>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</si>
  <si>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</si>
  <si>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</si>
  <si>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</si>
  <si>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</si>
  <si>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</si>
  <si>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</si>
  <si>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</si>
  <si>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</si>
  <si>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</si>
  <si>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</si>
  <si>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</si>
  <si>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</si>
  <si>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</si>
  <si>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</si>
  <si>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</si>
  <si>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</si>
  <si>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</si>
  <si>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</si>
  <si>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</si>
  <si>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</si>
  <si>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</si>
  <si>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</si>
  <si>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</si>
  <si>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</si>
  <si>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</si>
  <si>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</si>
  <si>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</si>
  <si>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</si>
  <si>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</si>
  <si>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</si>
  <si>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</si>
  <si>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</si>
  <si>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</si>
  <si>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</si>
  <si>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</si>
  <si>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</si>
  <si>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</si>
  <si>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</si>
  <si>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</si>
  <si>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</si>
  <si>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</si>
  <si>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</si>
  <si>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</si>
  <si>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</si>
  <si>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</si>
  <si>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</si>
  <si>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</si>
  <si>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</si>
  <si>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</si>
  <si>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</si>
  <si>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</si>
  <si>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</si>
  <si>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</si>
  <si>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</si>
  <si>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</si>
  <si>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</si>
  <si>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</si>
  <si>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</si>
  <si>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</si>
  <si>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</si>
  <si>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</si>
  <si>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</si>
  <si>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</si>
  <si>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</si>
  <si>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</si>
  <si>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</si>
  <si>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</si>
  <si>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</si>
  <si>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</si>
  <si>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</si>
  <si>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</si>
  <si>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</si>
  <si>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</si>
  <si>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</si>
  <si>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</si>
  <si>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</si>
  <si>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</si>
  <si>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</si>
  <si>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</si>
  <si>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</si>
  <si>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</si>
  <si>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</si>
  <si>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</si>
  <si>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</si>
  <si>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</si>
  <si>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</si>
  <si>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</si>
  <si>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</si>
  <si>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</si>
  <si>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</si>
  <si>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</si>
  <si>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</si>
  <si>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</si>
  <si>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</si>
  <si>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</si>
  <si>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</si>
  <si>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</si>
  <si>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</si>
  <si>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</si>
  <si>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</si>
  <si>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</si>
  <si>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</si>
  <si>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</si>
  <si>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</si>
  <si>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</si>
  <si>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</si>
  <si>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</si>
  <si>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</si>
  <si>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</si>
  <si>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</si>
  <si>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</si>
  <si>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</si>
  <si>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</si>
  <si>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</si>
  <si>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</si>
  <si>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</si>
  <si>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</si>
  <si>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</si>
  <si>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</si>
  <si>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</si>
  <si>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</si>
  <si>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</si>
  <si>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</si>
  <si>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</si>
  <si>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</si>
  <si>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</si>
  <si>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</si>
  <si>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</si>
  <si>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</si>
  <si>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</si>
  <si>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</si>
  <si>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</si>
  <si>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</si>
  <si>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</si>
  <si>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</si>
  <si>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</si>
  <si>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</si>
  <si>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</si>
  <si>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</si>
  <si>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</si>
  <si>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</si>
  <si>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</si>
  <si>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</si>
  <si>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</si>
  <si>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</si>
  <si>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</si>
  <si>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</si>
  <si>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</si>
  <si>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</si>
  <si>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</si>
  <si>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</si>
  <si>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</si>
  <si>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</si>
  <si>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</si>
  <si>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</si>
  <si>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</si>
  <si>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</si>
  <si>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</si>
  <si>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</si>
  <si>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</si>
  <si>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</si>
  <si>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</si>
  <si>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</si>
  <si>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</si>
  <si>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</si>
  <si>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</si>
  <si>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</si>
  <si>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</si>
  <si>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</si>
  <si>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</si>
  <si>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</si>
  <si>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</si>
  <si>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</si>
  <si>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</si>
  <si>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</si>
  <si>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</si>
  <si>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</si>
  <si>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</si>
  <si>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</si>
  <si>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</si>
  <si>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</si>
  <si>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</si>
  <si>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</si>
  <si>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</si>
  <si>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</si>
  <si>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</si>
  <si>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</si>
  <si>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</si>
  <si>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</si>
  <si>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</si>
  <si>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</si>
  <si>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</si>
  <si>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</si>
  <si>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</si>
  <si>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</si>
  <si>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</si>
  <si>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</si>
  <si>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</si>
  <si>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</si>
  <si>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</si>
  <si>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</si>
  <si>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</si>
  <si>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</si>
  <si>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</si>
  <si>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</si>
  <si>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</si>
  <si>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</si>
  <si>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</si>
  <si>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</si>
  <si>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</si>
  <si>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</si>
  <si>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</si>
  <si>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</si>
  <si>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</si>
  <si>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</si>
  <si>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</si>
  <si>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</si>
  <si>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</si>
  <si>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</si>
  <si>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</si>
  <si>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</si>
  <si>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</si>
  <si>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</si>
  <si>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</si>
  <si>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</si>
  <si>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</si>
  <si>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</si>
  <si>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</si>
  <si>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</si>
  <si>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</si>
  <si>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</si>
  <si>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</si>
  <si>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</si>
  <si>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</si>
  <si>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</si>
  <si>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</si>
  <si>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</si>
  <si>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</si>
  <si>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</si>
  <si>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</si>
  <si>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</si>
  <si>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</si>
  <si>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</si>
  <si>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</si>
  <si>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</si>
  <si>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</si>
  <si>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</si>
  <si>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</si>
  <si>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</si>
  <si>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</si>
  <si>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</si>
  <si>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</si>
  <si>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</si>
  <si>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</si>
  <si>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</si>
  <si>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</si>
  <si>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</si>
  <si>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</si>
  <si>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</si>
  <si>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</si>
  <si>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</si>
  <si>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</si>
  <si>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</si>
  <si>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</si>
  <si>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</si>
  <si>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</si>
  <si>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</si>
  <si>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</si>
  <si>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</si>
  <si>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</si>
  <si>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</si>
  <si>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</si>
  <si>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</si>
  <si>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</si>
  <si>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</si>
  <si>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</si>
  <si>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</si>
  <si>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</si>
  <si>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</si>
  <si>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</si>
  <si>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</si>
  <si>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</si>
  <si>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</si>
  <si>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</si>
  <si>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</si>
  <si>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</si>
  <si>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</si>
  <si>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</si>
  <si>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</si>
  <si>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</si>
  <si>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</si>
  <si>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</si>
  <si>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</si>
  <si>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</si>
  <si>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</si>
  <si>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</si>
  <si>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</si>
  <si>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</si>
  <si>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</si>
  <si>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</si>
  <si>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</si>
  <si>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</si>
  <si>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</si>
  <si>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</si>
  <si>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</si>
  <si>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</si>
  <si>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</si>
  <si>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</si>
  <si>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</si>
  <si>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</si>
  <si>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</si>
  <si>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</si>
  <si>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</si>
  <si>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</si>
  <si>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</si>
  <si>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</si>
  <si>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</si>
  <si>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</si>
  <si>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</si>
  <si>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</si>
  <si>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</si>
  <si>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</si>
  <si>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</si>
  <si>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</si>
  <si>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</si>
  <si>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</si>
  <si>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</si>
  <si>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</si>
  <si>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</si>
  <si>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</si>
  <si>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</si>
  <si>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</si>
  <si>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</si>
  <si>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</si>
  <si>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</si>
  <si>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</si>
  <si>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</si>
  <si>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</si>
  <si>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</si>
  <si>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</si>
  <si>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</si>
  <si>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</si>
  <si>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</si>
  <si>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</si>
  <si>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</si>
  <si>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</si>
  <si>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</si>
  <si>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</si>
  <si>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</si>
  <si>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</si>
  <si>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</si>
  <si>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</si>
  <si>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</si>
  <si>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</si>
  <si>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</si>
  <si>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</si>
  <si>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</si>
  <si>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</si>
  <si>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</si>
  <si>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</si>
  <si>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</si>
  <si>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</si>
  <si>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</si>
  <si>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</si>
  <si>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</si>
  <si>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</si>
  <si>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</si>
  <si>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</si>
  <si>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</si>
  <si>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</si>
  <si>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</si>
  <si>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</si>
  <si>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</si>
  <si>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</si>
  <si>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</si>
  <si>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</si>
  <si>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</si>
  <si>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</si>
  <si>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</si>
  <si>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</si>
  <si>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</si>
  <si>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</si>
  <si>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</si>
  <si>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</si>
  <si>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</si>
  <si>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</si>
  <si>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</si>
  <si>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</si>
  <si>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</si>
  <si>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</si>
  <si>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</si>
  <si>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</si>
  <si>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</si>
  <si>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</si>
  <si>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</si>
  <si>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</si>
  <si>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</si>
  <si>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</si>
  <si>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</si>
  <si>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</si>
  <si>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</si>
  <si>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</si>
  <si>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</si>
  <si>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</si>
  <si>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</si>
  <si>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</si>
  <si>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</si>
  <si>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</si>
  <si>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</si>
  <si>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</si>
  <si>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</si>
  <si>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</si>
  <si>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</si>
  <si>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</si>
  <si>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</si>
  <si>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</si>
  <si>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</si>
  <si>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</si>
  <si>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</si>
  <si>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</si>
  <si>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</si>
  <si>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</si>
  <si>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</si>
  <si>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</si>
  <si>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</si>
  <si>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</si>
  <si>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</si>
  <si>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</si>
  <si>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</si>
  <si>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</si>
  <si>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</si>
  <si>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</si>
  <si>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</si>
  <si>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</si>
  <si>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</si>
  <si>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</si>
  <si>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</si>
  <si>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</si>
  <si>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</si>
  <si>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</si>
  <si>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</si>
  <si>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</si>
  <si>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</si>
  <si>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</si>
  <si>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</si>
  <si>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</si>
  <si>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</si>
  <si>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</si>
  <si>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</si>
  <si>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</si>
  <si>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</si>
  <si>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</si>
  <si>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</si>
  <si>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</si>
  <si>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</si>
  <si>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</si>
  <si>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</si>
  <si>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</si>
  <si>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</si>
  <si>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</si>
  <si>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</si>
  <si>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</si>
  <si>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</si>
  <si>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</si>
  <si>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</si>
  <si>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</si>
  <si>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</si>
  <si>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</si>
  <si>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</si>
  <si>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</si>
  <si>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</si>
  <si>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</si>
  <si>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</si>
  <si>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</si>
  <si>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</si>
  <si>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</si>
  <si>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</si>
  <si>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</si>
  <si>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</si>
  <si>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</si>
  <si>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</si>
  <si>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</si>
  <si>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</si>
  <si>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</si>
  <si>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</si>
  <si>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</si>
  <si>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</si>
  <si>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</si>
  <si>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</si>
  <si>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</si>
  <si>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</si>
  <si>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</si>
  <si>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</si>
  <si>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</si>
  <si>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</si>
  <si>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</si>
  <si>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</si>
  <si>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</si>
  <si>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</si>
  <si>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</si>
  <si>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</si>
  <si>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</si>
  <si>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</si>
  <si>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</si>
  <si>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</si>
  <si>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</si>
  <si>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</si>
  <si>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</si>
  <si>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</si>
  <si>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</si>
  <si>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</si>
  <si>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</si>
  <si>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</si>
  <si>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</si>
  <si>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</si>
  <si>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</si>
  <si>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</si>
  <si>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</si>
  <si>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</si>
  <si>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</si>
  <si>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</si>
  <si>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</si>
  <si>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</si>
  <si>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</si>
  <si>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</si>
  <si>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</si>
  <si>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</si>
  <si>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</si>
  <si>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</si>
  <si>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</si>
  <si>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</si>
  <si>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</si>
  <si>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</si>
  <si>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</si>
  <si>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</si>
  <si>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</si>
  <si>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</si>
  <si>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</si>
  <si>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</si>
  <si>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</si>
  <si>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</si>
  <si>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</si>
  <si>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</si>
  <si>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</si>
  <si>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</si>
  <si>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</si>
  <si>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</si>
  <si>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</si>
  <si>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</si>
  <si>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</si>
  <si>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</si>
  <si>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</si>
  <si>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</si>
  <si>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</si>
  <si>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</si>
  <si>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</si>
  <si>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</si>
  <si>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</si>
  <si>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</si>
  <si>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</si>
  <si>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</si>
  <si>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</si>
  <si>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</si>
  <si>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</si>
  <si>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</si>
  <si>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</si>
  <si>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</si>
  <si>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</si>
  <si>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</si>
  <si>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</si>
  <si>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</si>
  <si>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</si>
  <si>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</si>
  <si>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</si>
  <si>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</si>
  <si>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</si>
  <si>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</si>
  <si>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</si>
  <si>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</si>
  <si>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</si>
  <si>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</si>
  <si>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</si>
  <si>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</si>
  <si>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</si>
  <si>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</si>
  <si>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</si>
  <si>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</si>
  <si>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</si>
  <si>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</si>
  <si>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</si>
  <si>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</si>
  <si>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</si>
  <si>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</si>
  <si>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</si>
  <si>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</si>
  <si>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</si>
  <si>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</si>
  <si>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</si>
  <si>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</si>
  <si>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</si>
  <si>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</si>
  <si>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</si>
  <si>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</si>
  <si>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</si>
  <si>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</si>
  <si>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</si>
  <si>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</si>
  <si>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</si>
  <si>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</si>
  <si>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</si>
  <si>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</si>
  <si>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</si>
  <si>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</si>
  <si>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</si>
  <si>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</si>
  <si>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</si>
  <si>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</si>
  <si>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</si>
  <si>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</si>
  <si>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</si>
  <si>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</si>
  <si>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</si>
  <si>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</si>
  <si>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</si>
  <si>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</si>
  <si>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</si>
  <si>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</si>
  <si>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</si>
  <si>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</si>
  <si>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</si>
  <si>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</si>
  <si>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</si>
  <si>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</si>
  <si>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</si>
  <si>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</si>
  <si>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</si>
  <si>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</si>
  <si>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</si>
  <si>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</si>
  <si>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</si>
  <si>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</si>
  <si>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</si>
  <si>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</si>
  <si>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</si>
  <si>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</si>
  <si>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</si>
  <si>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</si>
  <si>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</si>
  <si>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</si>
  <si>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</si>
  <si>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</si>
  <si>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</si>
  <si>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</si>
  <si>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</si>
  <si>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</si>
  <si>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</si>
  <si>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</si>
  <si>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</si>
  <si>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</si>
  <si>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</si>
  <si>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</si>
  <si>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</si>
  <si>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</si>
  <si>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</si>
  <si>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</si>
  <si>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</si>
  <si>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</si>
  <si>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</si>
  <si>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</si>
  <si>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</si>
  <si>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</si>
  <si>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</si>
  <si>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</si>
  <si>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</si>
  <si>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</si>
  <si>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</si>
  <si>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</si>
  <si>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</si>
  <si>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</si>
  <si>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</si>
  <si>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</si>
  <si>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</si>
  <si>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</si>
  <si>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</si>
  <si>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</si>
  <si>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</si>
  <si>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</si>
  <si>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</si>
  <si>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</si>
  <si>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</si>
  <si>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</si>
  <si>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</si>
  <si>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</si>
  <si>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</si>
  <si>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</si>
  <si>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</si>
  <si>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</si>
  <si>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</si>
  <si>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</si>
  <si>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</si>
  <si>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</si>
  <si>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</si>
  <si>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</si>
  <si>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</si>
  <si>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</si>
  <si>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</si>
  <si>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</si>
  <si>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</si>
  <si>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</si>
  <si>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</si>
  <si>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</si>
  <si>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</si>
  <si>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</si>
  <si>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</si>
  <si>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</si>
  <si>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</si>
  <si>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</si>
  <si>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</si>
  <si>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</si>
  <si>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</si>
  <si>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</si>
  <si>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</si>
  <si>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</si>
  <si>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</si>
  <si>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</si>
  <si>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</si>
  <si>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</si>
  <si>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</si>
  <si>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</si>
  <si>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</si>
  <si>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</si>
  <si>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</si>
  <si>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</si>
  <si>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</si>
  <si>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</si>
  <si>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</si>
  <si>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</si>
  <si>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</si>
  <si>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</si>
  <si>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</si>
  <si>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</si>
  <si>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</si>
  <si>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</si>
  <si>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</si>
  <si>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</si>
  <si>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</si>
  <si>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</si>
  <si>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</si>
  <si>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</si>
  <si>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</si>
  <si>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</si>
  <si>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</si>
  <si>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</si>
  <si>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</si>
  <si>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</si>
  <si>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</si>
  <si>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</si>
  <si>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</si>
  <si>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</si>
  <si>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</si>
  <si>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</si>
  <si>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</si>
  <si>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</si>
  <si>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</si>
  <si>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</si>
  <si>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</si>
  <si>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</si>
  <si>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</si>
  <si>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</si>
  <si>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</si>
  <si>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</si>
  <si>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</si>
  <si>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</si>
  <si>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</si>
  <si>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</si>
  <si>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</si>
  <si>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</si>
  <si>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</si>
  <si>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</si>
  <si>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</si>
  <si>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</si>
  <si>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</si>
  <si>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</si>
  <si>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</si>
  <si>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</si>
  <si>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</si>
  <si>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</si>
  <si>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</si>
  <si>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</si>
  <si>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</si>
  <si>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</si>
  <si>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</si>
  <si>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</si>
  <si>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</si>
  <si>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</si>
  <si>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</si>
  <si>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</si>
  <si>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</si>
  <si>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</si>
  <si>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</si>
  <si>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</si>
  <si>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</si>
  <si>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</si>
  <si>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</si>
  <si>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</si>
  <si>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</si>
  <si>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</si>
  <si>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</si>
  <si>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</si>
  <si>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</si>
  <si>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</si>
  <si>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</si>
  <si>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</si>
  <si>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</si>
  <si>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</si>
  <si>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</si>
  <si>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</si>
  <si>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</si>
  <si>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</si>
  <si>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</si>
  <si>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</si>
  <si>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</si>
  <si>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</si>
  <si>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</si>
  <si>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</si>
  <si>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</si>
  <si>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</si>
  <si>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</si>
  <si>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</si>
  <si>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</si>
  <si>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</si>
  <si>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</si>
  <si>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</si>
  <si>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</si>
  <si>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</si>
  <si>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</si>
  <si>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</si>
  <si>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</si>
  <si>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</si>
  <si>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</si>
  <si>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</si>
  <si>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</si>
  <si>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</si>
  <si>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</si>
  <si>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</si>
  <si>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</si>
  <si>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</si>
  <si>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</si>
  <si>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</si>
  <si>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</si>
  <si>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</si>
  <si>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</si>
  <si>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</si>
  <si>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</si>
  <si>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</si>
  <si>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</si>
  <si>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</si>
  <si>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</si>
  <si>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</si>
  <si>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</si>
  <si>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</si>
  <si>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</si>
  <si>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</si>
  <si>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</si>
  <si>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</si>
  <si>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</si>
  <si>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</si>
  <si>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</si>
  <si>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</si>
  <si>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</si>
  <si>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</si>
  <si>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</si>
  <si>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</si>
  <si>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</si>
  <si>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</si>
  <si>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</si>
  <si>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</si>
  <si>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</si>
  <si>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</si>
  <si>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</si>
  <si>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</si>
  <si>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</si>
  <si>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</si>
  <si>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</si>
  <si>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</si>
  <si>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</si>
  <si>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</si>
  <si>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</si>
  <si>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</si>
  <si>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</si>
  <si>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</si>
  <si>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</si>
  <si>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</si>
  <si>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</si>
  <si>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</si>
  <si>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</si>
  <si>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</si>
  <si>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</si>
  <si>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</si>
  <si>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</si>
  <si>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</si>
  <si>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</si>
  <si>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</si>
  <si>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</si>
  <si>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</si>
  <si>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</si>
  <si>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</si>
  <si>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</si>
  <si>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</si>
  <si>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</si>
  <si>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</si>
  <si>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</si>
  <si>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</si>
  <si>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</si>
  <si>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</si>
  <si>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</si>
  <si>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</si>
  <si>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</si>
  <si>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</si>
  <si>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</si>
  <si>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</si>
  <si>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</si>
  <si>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</si>
  <si>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</si>
  <si>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</si>
  <si>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</si>
  <si>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</si>
  <si>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</si>
  <si>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</si>
  <si>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</si>
  <si>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</si>
  <si>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</si>
  <si>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</si>
  <si>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</si>
  <si>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</si>
  <si>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</si>
  <si>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</si>
  <si>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</si>
  <si>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</si>
  <si>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</si>
  <si>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</si>
  <si>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</si>
  <si>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</si>
  <si>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</si>
  <si>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</si>
  <si>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</si>
  <si>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</si>
  <si>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</si>
  <si>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</si>
  <si>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</si>
  <si>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</si>
  <si>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</si>
  <si>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</si>
  <si>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</si>
  <si>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</si>
  <si>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</si>
  <si>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</si>
  <si>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</si>
  <si>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</si>
  <si>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</si>
  <si>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</si>
  <si>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</si>
  <si>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</si>
  <si>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</si>
  <si>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</si>
  <si>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</si>
  <si>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</si>
  <si>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</si>
  <si>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</si>
  <si>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</si>
  <si>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</si>
  <si>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</si>
  <si>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</si>
  <si>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</si>
  <si>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</si>
  <si>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</si>
  <si>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</si>
  <si>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</si>
  <si>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</si>
  <si>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</si>
  <si>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</si>
  <si>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</si>
  <si>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</si>
  <si>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</si>
  <si>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</si>
  <si>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</si>
  <si>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</si>
  <si>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</si>
  <si>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</si>
  <si>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</si>
  <si>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</si>
  <si>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</si>
  <si>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</si>
  <si>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</si>
  <si>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</si>
  <si>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</si>
  <si>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</si>
  <si>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</si>
  <si>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</si>
  <si>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</si>
  <si>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</si>
  <si>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</si>
  <si>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</si>
  <si>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</si>
  <si>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</si>
  <si>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</si>
  <si>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</si>
  <si>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</si>
  <si>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</si>
  <si>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</si>
  <si>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</si>
  <si>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</si>
  <si>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</si>
  <si>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</si>
  <si>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</si>
  <si>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</si>
  <si>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</si>
  <si>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</si>
  <si>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</si>
  <si>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</si>
  <si>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</si>
  <si>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</si>
  <si>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</si>
  <si>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</si>
  <si>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</si>
  <si>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</si>
  <si>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</si>
  <si>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</si>
  <si>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</si>
  <si>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</si>
  <si>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</si>
  <si>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</si>
  <si>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</si>
  <si>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</si>
  <si>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</si>
  <si>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</si>
  <si>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</si>
  <si>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</si>
  <si>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</si>
  <si>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</si>
  <si>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</si>
  <si>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</si>
  <si>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</si>
  <si>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</si>
  <si>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</si>
  <si>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</si>
  <si>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</si>
  <si>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</si>
  <si>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</si>
  <si>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</si>
  <si>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</si>
  <si>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</si>
  <si>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</si>
  <si>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</si>
  <si>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</si>
  <si>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</si>
  <si>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</si>
  <si>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</si>
  <si>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</si>
  <si>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</si>
  <si>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</si>
  <si>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</si>
  <si>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</si>
  <si>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</si>
  <si>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</si>
  <si>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</si>
  <si>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</si>
  <si>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</si>
  <si>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</si>
  <si>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</si>
  <si>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</si>
  <si>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</si>
  <si>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</si>
  <si>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</si>
  <si>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</si>
  <si>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</si>
  <si>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</si>
  <si>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</si>
  <si>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</si>
  <si>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</si>
  <si>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</si>
  <si>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</si>
  <si>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</si>
  <si>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</si>
  <si>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</si>
  <si>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</si>
  <si>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</si>
  <si>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</si>
  <si>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</si>
  <si>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</si>
  <si>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</si>
  <si>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</si>
  <si>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</si>
  <si>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</si>
  <si>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</si>
  <si>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</si>
  <si>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</si>
  <si>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</si>
  <si>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</si>
  <si>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</si>
  <si>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</si>
  <si>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</si>
  <si>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</si>
  <si>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</si>
  <si>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</si>
  <si>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</si>
  <si>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</si>
  <si>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</si>
  <si>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</si>
  <si>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</si>
  <si>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</si>
  <si>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</si>
  <si>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</si>
  <si>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</si>
  <si>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</si>
  <si>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</si>
  <si>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</si>
  <si>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</si>
  <si>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</si>
  <si>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</si>
  <si>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</si>
  <si>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</si>
  <si>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</si>
  <si>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</si>
  <si>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</si>
  <si>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</si>
  <si>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</si>
  <si>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</si>
  <si>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</si>
  <si>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</si>
  <si>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</si>
  <si>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</si>
  <si>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</si>
  <si>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</si>
  <si>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</si>
  <si>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</si>
  <si>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</si>
  <si>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</si>
  <si>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</si>
  <si>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</si>
  <si>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</si>
  <si>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</si>
  <si>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</si>
  <si>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</si>
  <si>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</si>
  <si>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</si>
  <si>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</si>
  <si>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</si>
  <si>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</si>
  <si>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</si>
  <si>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</si>
  <si>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</si>
  <si>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</si>
  <si>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</si>
  <si>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</si>
  <si>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</si>
  <si>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</si>
  <si>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</si>
  <si>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</si>
  <si>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</si>
  <si>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</si>
  <si>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</si>
  <si>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</si>
  <si>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</si>
  <si>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</si>
  <si>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</si>
  <si>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</si>
  <si>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</si>
  <si>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</si>
  <si>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</si>
  <si>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</si>
  <si>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</si>
  <si>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</si>
  <si>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</si>
  <si>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</si>
  <si>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</si>
  <si>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</si>
  <si>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</si>
  <si>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</si>
  <si>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</si>
  <si>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</si>
  <si>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</si>
  <si>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</si>
  <si>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</si>
  <si>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</si>
  <si>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</si>
  <si>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</si>
  <si>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</si>
  <si>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</si>
  <si>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</si>
  <si>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</si>
  <si>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</si>
  <si>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</si>
  <si>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</si>
  <si>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</si>
  <si>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</si>
  <si>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</si>
  <si>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</si>
  <si>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</si>
  <si>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</si>
  <si>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</si>
  <si>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</si>
  <si>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</si>
  <si>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</si>
  <si>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</si>
  <si>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</si>
  <si>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</si>
  <si>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</si>
  <si>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</si>
  <si>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</si>
  <si>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</si>
  <si>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</si>
  <si>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</si>
  <si>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</si>
  <si>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</si>
  <si>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</si>
  <si>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</si>
  <si>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</si>
  <si>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</si>
  <si>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</si>
  <si>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</si>
  <si>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</si>
  <si>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</si>
  <si>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</si>
  <si>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</si>
  <si>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</si>
  <si>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</si>
  <si>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</si>
  <si>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</si>
  <si>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</si>
  <si>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</si>
  <si>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</si>
  <si>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</si>
  <si>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</si>
  <si>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</si>
  <si>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</si>
  <si>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</si>
  <si>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</si>
  <si>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</si>
  <si>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</si>
  <si>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</si>
  <si>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</si>
  <si>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</si>
  <si>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</si>
  <si>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</si>
  <si>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</si>
  <si>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</si>
  <si>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</si>
  <si>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</si>
  <si>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</si>
  <si>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</si>
  <si>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</si>
  <si>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</si>
  <si>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</si>
  <si>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</si>
  <si>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</si>
  <si>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</si>
  <si>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</si>
  <si>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</si>
  <si>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</si>
  <si>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</si>
  <si>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</si>
  <si>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</si>
  <si>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</si>
  <si>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</si>
  <si>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</si>
  <si>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</si>
  <si>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</si>
  <si>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</si>
  <si>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</si>
  <si>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</si>
  <si>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</si>
  <si>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</si>
  <si>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</si>
  <si>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</si>
  <si>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</si>
  <si>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</si>
  <si>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</si>
  <si>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</si>
  <si>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</si>
  <si>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</si>
  <si>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</si>
  <si>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</si>
  <si>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</si>
  <si>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</si>
  <si>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</si>
  <si>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</si>
  <si>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</si>
  <si>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</si>
  <si>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</si>
  <si>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</si>
  <si>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</si>
  <si>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</si>
  <si>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</si>
  <si>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</si>
  <si>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</si>
  <si>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</si>
  <si>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</si>
  <si>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</si>
  <si>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</si>
  <si>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</si>
  <si>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</si>
  <si>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</si>
  <si>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</si>
  <si>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</si>
  <si>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</si>
  <si>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</si>
  <si>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</si>
  <si>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</si>
  <si>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</si>
  <si>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</si>
  <si>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</si>
  <si>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</si>
  <si>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</si>
  <si>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</si>
  <si>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</si>
  <si>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</si>
  <si>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</si>
  <si>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</si>
  <si>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</si>
  <si>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</si>
  <si>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</si>
  <si>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</si>
  <si>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</si>
  <si>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</si>
  <si>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</si>
  <si>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</si>
  <si>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</si>
  <si>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</si>
  <si>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</si>
  <si>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</si>
  <si>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</si>
  <si>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</si>
  <si>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</si>
  <si>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</si>
  <si>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</si>
  <si>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</si>
  <si>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</si>
  <si>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</si>
  <si>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</si>
  <si>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</si>
  <si>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</si>
  <si>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</si>
  <si>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</si>
  <si>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</si>
  <si>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</si>
  <si>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</si>
  <si>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</si>
  <si>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</si>
  <si>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</si>
  <si>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</si>
  <si>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</si>
  <si>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</si>
  <si>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</si>
  <si>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</si>
  <si>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</si>
  <si>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</si>
  <si>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</si>
  <si>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</si>
  <si>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</si>
  <si>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</si>
  <si>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</si>
  <si>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</si>
  <si>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</si>
  <si>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</si>
  <si>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</si>
  <si>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</si>
  <si>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</si>
  <si>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</si>
  <si>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</si>
  <si>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</si>
  <si>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</si>
  <si>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</si>
  <si>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</si>
  <si>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</si>
  <si>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</si>
  <si>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</si>
  <si>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</si>
  <si>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</si>
  <si>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</si>
  <si>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</si>
  <si>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</si>
  <si>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</si>
  <si>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</si>
  <si>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</si>
  <si>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</si>
  <si>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</si>
  <si>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</si>
  <si>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</si>
  <si>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</si>
  <si>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</si>
  <si>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</si>
  <si>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</si>
  <si>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</si>
  <si>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</si>
  <si>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</si>
  <si>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</si>
  <si>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</si>
  <si>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</si>
  <si>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</si>
  <si>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</si>
  <si>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</si>
  <si>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</si>
  <si>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</si>
  <si>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</si>
  <si>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</si>
  <si>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</si>
  <si>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</si>
  <si>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</si>
  <si>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</si>
  <si>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</si>
  <si>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</si>
  <si>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</si>
  <si>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</si>
  <si>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</si>
  <si>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</si>
  <si>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</si>
  <si>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</si>
  <si>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</si>
  <si>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</si>
  <si>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</si>
  <si>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</si>
  <si>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</si>
  <si>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</si>
  <si>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</si>
  <si>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</si>
  <si>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</si>
  <si>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</si>
  <si>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</si>
  <si>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</si>
  <si>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</si>
  <si>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</si>
  <si>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</si>
  <si>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</si>
  <si>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</si>
  <si>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</si>
  <si>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</si>
  <si>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</si>
  <si>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</si>
  <si>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</si>
  <si>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</si>
  <si>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</si>
  <si>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</si>
  <si>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</si>
  <si>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</si>
  <si>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</si>
  <si>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</si>
  <si>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</si>
  <si>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</si>
  <si>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</si>
  <si>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</si>
  <si>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</si>
  <si>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</si>
  <si>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</si>
  <si>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</si>
  <si>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</si>
  <si>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</si>
  <si>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</si>
  <si>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</si>
  <si>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</si>
  <si>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</si>
  <si>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</si>
  <si>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</si>
  <si>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</si>
  <si>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</si>
  <si>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</si>
  <si>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</si>
  <si>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</si>
  <si>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</si>
  <si>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</si>
  <si>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</si>
  <si>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</si>
  <si>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</si>
  <si>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</si>
  <si>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</si>
  <si>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</si>
  <si>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</si>
  <si>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</si>
  <si>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</si>
  <si>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</si>
  <si>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</si>
  <si>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</si>
  <si>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</si>
  <si>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</si>
  <si>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</si>
  <si>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</si>
  <si>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</si>
  <si>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</si>
  <si>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</si>
  <si>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</si>
  <si>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</si>
  <si>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</si>
  <si>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</si>
  <si>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</si>
  <si>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</si>
  <si>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</si>
  <si>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</si>
  <si>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</si>
  <si>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</si>
  <si>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</si>
  <si>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</si>
  <si>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</si>
  <si>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</si>
  <si>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</si>
  <si>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</si>
  <si>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</si>
  <si>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</si>
  <si>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</si>
  <si>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</si>
  <si>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</si>
  <si>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</si>
  <si>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</si>
  <si>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</si>
  <si>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</si>
  <si>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</si>
  <si>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</si>
  <si>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</si>
  <si>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</si>
  <si>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</si>
  <si>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</si>
  <si>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</si>
  <si>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</si>
  <si>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</si>
  <si>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</si>
  <si>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</si>
  <si>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</si>
  <si>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</si>
  <si>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</si>
  <si>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</si>
  <si>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</si>
  <si>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</si>
  <si>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</si>
  <si>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</si>
  <si>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</si>
  <si>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</si>
  <si>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</si>
  <si>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</si>
  <si>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</si>
  <si>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</si>
  <si>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</si>
  <si>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</si>
  <si>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</si>
  <si>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</si>
  <si>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</si>
  <si>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</si>
  <si>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</si>
  <si>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</si>
  <si>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</si>
  <si>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</si>
  <si>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</si>
  <si>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</si>
  <si>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</si>
  <si>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</si>
  <si>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</si>
  <si>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</si>
  <si>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</si>
  <si>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</si>
  <si>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</si>
  <si>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</si>
  <si>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</si>
  <si>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</si>
  <si>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</si>
  <si>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</si>
  <si>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</si>
  <si>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</si>
  <si>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</si>
  <si>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</si>
  <si>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</si>
  <si>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</si>
  <si>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</si>
  <si>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</si>
  <si>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</si>
  <si>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</si>
  <si>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</si>
  <si>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</si>
  <si>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</si>
  <si>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</si>
  <si>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</si>
  <si>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</si>
  <si>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</si>
  <si>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</si>
  <si>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</si>
  <si>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</si>
  <si>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</si>
  <si>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</si>
  <si>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</si>
  <si>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</si>
  <si>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</si>
  <si>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</si>
  <si>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</si>
  <si>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</si>
  <si>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</si>
  <si>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</si>
  <si>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</si>
  <si>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</si>
  <si>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</si>
  <si>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</si>
  <si>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</si>
  <si>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</si>
  <si>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</si>
  <si>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</si>
  <si>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</si>
  <si>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</si>
  <si>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</si>
  <si>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</si>
  <si>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</si>
  <si>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</si>
  <si>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</si>
  <si>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</si>
  <si>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</si>
  <si>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</si>
  <si>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</si>
  <si>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</si>
  <si>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</si>
  <si>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</si>
  <si>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</si>
  <si>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</si>
  <si>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</si>
  <si>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</si>
  <si>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</si>
  <si>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</si>
  <si>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</si>
  <si>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</si>
  <si>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</si>
  <si>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</si>
  <si>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</si>
  <si>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</si>
  <si>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</si>
  <si>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</si>
  <si>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</si>
  <si>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</si>
  <si>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</si>
  <si>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</si>
  <si>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</si>
  <si>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</si>
  <si>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</si>
  <si>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</si>
  <si>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</si>
  <si>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</si>
  <si>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</si>
  <si>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</si>
  <si>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</si>
  <si>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</si>
  <si>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</si>
  <si>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</si>
  <si>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</si>
  <si>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</si>
  <si>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</si>
  <si>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</si>
  <si>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</si>
  <si>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</si>
  <si>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</si>
  <si>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</si>
  <si>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</si>
  <si>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</si>
  <si>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</si>
  <si>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</si>
  <si>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</si>
  <si>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</si>
  <si>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</si>
  <si>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</si>
  <si>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</si>
  <si>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</si>
  <si>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</si>
  <si>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</si>
  <si>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</si>
  <si>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</si>
  <si>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</si>
  <si>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</si>
  <si>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</si>
  <si>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</si>
  <si>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</si>
  <si>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</si>
  <si>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</si>
  <si>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</si>
  <si>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</si>
  <si>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</si>
  <si>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</si>
  <si>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</si>
  <si>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</si>
  <si>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</si>
  <si>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</si>
  <si>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</si>
  <si>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</si>
  <si>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</si>
  <si>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</si>
  <si>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</si>
  <si>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</si>
  <si>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</si>
  <si>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</si>
  <si>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</si>
  <si>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</si>
  <si>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</si>
  <si>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</si>
  <si>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</si>
  <si>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</si>
  <si>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</si>
  <si>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</si>
  <si>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</si>
  <si>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</si>
  <si>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</si>
  <si>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</si>
  <si>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</si>
  <si>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</si>
  <si>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</si>
  <si>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</si>
  <si>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</si>
  <si>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</si>
  <si>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</si>
  <si>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</si>
  <si>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</si>
  <si>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</si>
  <si>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</si>
  <si>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</si>
  <si>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</si>
  <si>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</si>
  <si>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</si>
  <si>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</si>
  <si>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</si>
  <si>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</si>
  <si>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</si>
  <si>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</si>
  <si>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</si>
  <si>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</si>
  <si>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</si>
  <si>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</si>
  <si>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</si>
  <si>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</si>
  <si>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</si>
  <si>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</si>
  <si>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</si>
  <si>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</si>
  <si>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</si>
  <si>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</si>
  <si>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</si>
  <si>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</si>
  <si>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</si>
  <si>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</si>
  <si>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</si>
  <si>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</si>
  <si>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</si>
  <si>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</si>
  <si>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</si>
  <si>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</si>
  <si>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</si>
  <si>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</si>
  <si>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</si>
  <si>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</si>
  <si>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</si>
  <si>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</si>
  <si>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</si>
  <si>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</si>
  <si>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</si>
  <si>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</si>
  <si>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</si>
  <si>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</si>
  <si>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</si>
  <si>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</si>
  <si>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</si>
  <si>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</si>
  <si>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</si>
  <si>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</si>
  <si>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</si>
  <si>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</si>
  <si>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</si>
  <si>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</si>
  <si>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</si>
  <si>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</si>
  <si>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</si>
  <si>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</si>
  <si>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</si>
  <si>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</si>
  <si>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</si>
  <si>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</si>
  <si>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</si>
  <si>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</si>
  <si>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</si>
  <si>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</si>
  <si>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</si>
  <si>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</si>
  <si>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</si>
  <si>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</si>
  <si>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</si>
  <si>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</si>
  <si>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</si>
  <si>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</si>
  <si>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</si>
  <si>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</si>
  <si>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</si>
  <si>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</si>
  <si>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</si>
  <si>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</si>
  <si>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</si>
  <si>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</si>
  <si>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</si>
  <si>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</si>
  <si>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</si>
  <si>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</si>
  <si>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</si>
  <si>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</si>
  <si>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</si>
  <si>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</si>
  <si>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</si>
  <si>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</si>
  <si>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</si>
  <si>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</si>
  <si>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</si>
  <si>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</si>
  <si>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</si>
  <si>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</si>
  <si>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</si>
  <si>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</si>
  <si>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</si>
  <si>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</si>
  <si>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</si>
  <si>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</si>
  <si>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</si>
  <si>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</si>
  <si>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</si>
  <si>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</si>
  <si>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</si>
  <si>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</si>
  <si>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</si>
  <si>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</si>
  <si>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</si>
  <si>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</si>
  <si>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</si>
  <si>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</si>
  <si>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</si>
  <si>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</si>
  <si>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</si>
  <si>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</si>
  <si>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</si>
  <si>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</si>
  <si>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</si>
  <si>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</si>
  <si>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</si>
  <si>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</si>
  <si>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</si>
  <si>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</si>
  <si>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</si>
  <si>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</si>
  <si>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</si>
  <si>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</si>
  <si>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</si>
  <si>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</si>
  <si>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</si>
  <si>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</si>
  <si>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</si>
  <si>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</si>
  <si>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</si>
  <si>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</si>
  <si>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</si>
  <si>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</si>
  <si>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</si>
  <si>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</si>
  <si>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</si>
  <si>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</si>
  <si>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</si>
  <si>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</si>
  <si>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</si>
  <si>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</si>
  <si>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</si>
  <si>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</si>
  <si>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</si>
  <si>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</si>
  <si>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</si>
  <si>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</si>
  <si>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</si>
  <si>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</si>
  <si>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</si>
  <si>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</si>
  <si>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</si>
  <si>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</si>
  <si>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</si>
  <si>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</si>
  <si>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</si>
  <si>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</si>
  <si>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</si>
  <si>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</si>
  <si>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</si>
  <si>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</si>
  <si>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</si>
  <si>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</si>
  <si>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</si>
  <si>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</si>
  <si>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</si>
  <si>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</si>
  <si>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</si>
  <si>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</si>
  <si>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</si>
  <si>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</si>
  <si>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</si>
  <si>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</si>
  <si>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</si>
  <si>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</si>
  <si>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</si>
  <si>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</si>
  <si>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</si>
  <si>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</si>
  <si>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</si>
  <si>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</si>
  <si>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</si>
  <si>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</si>
  <si>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</si>
  <si>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</si>
  <si>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</si>
  <si>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</si>
  <si>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</si>
  <si>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</si>
  <si>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</si>
  <si>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</si>
  <si>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</si>
  <si>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</si>
  <si>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</si>
  <si>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</si>
  <si>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</si>
  <si>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</si>
  <si>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</si>
  <si>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</si>
  <si>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</si>
  <si>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</si>
  <si>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</si>
  <si>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</si>
  <si>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</si>
  <si>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</si>
  <si>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</si>
  <si>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</si>
  <si>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</si>
  <si>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</si>
  <si>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</si>
  <si>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</si>
  <si>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</si>
  <si>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</si>
  <si>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</si>
  <si>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</si>
  <si>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</si>
  <si>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</si>
  <si>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</si>
  <si>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</si>
  <si>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</si>
  <si>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</si>
  <si>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</si>
  <si>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</si>
  <si>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</si>
  <si>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</si>
  <si>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</si>
  <si>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</si>
  <si>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</si>
  <si>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</si>
  <si>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</si>
  <si>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</si>
  <si>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</si>
  <si>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</si>
  <si>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</si>
  <si>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</si>
  <si>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</si>
  <si>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</si>
  <si>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</si>
  <si>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</si>
  <si>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</si>
  <si>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</si>
  <si>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</si>
  <si>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</si>
  <si>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</si>
  <si>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</si>
  <si>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</si>
  <si>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</si>
  <si>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</si>
  <si>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</si>
  <si>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</si>
  <si>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</si>
  <si>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</si>
  <si>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</si>
  <si>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</si>
  <si>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</si>
  <si>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</si>
  <si>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</si>
  <si>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</si>
  <si>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</si>
  <si>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</si>
  <si>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</si>
  <si>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</si>
  <si>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</si>
  <si>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</si>
  <si>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</si>
  <si>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</si>
  <si>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</si>
  <si>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</si>
  <si>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</si>
  <si>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</si>
  <si>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</si>
  <si>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</si>
  <si>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</si>
  <si>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</si>
  <si>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</si>
  <si>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</si>
  <si>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</si>
  <si>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</si>
  <si>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</si>
  <si>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</si>
  <si>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</si>
  <si>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</si>
  <si>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</si>
  <si>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</si>
  <si>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</si>
  <si>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</si>
  <si>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</si>
  <si>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</si>
  <si>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</si>
  <si>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</si>
  <si>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</si>
  <si>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</si>
  <si>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</si>
  <si>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</si>
  <si>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</si>
  <si>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</si>
  <si>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</si>
  <si>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</si>
  <si>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</si>
  <si>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</si>
  <si>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</si>
  <si>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</si>
  <si>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</si>
  <si>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</si>
  <si>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</si>
  <si>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</si>
  <si>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</si>
  <si>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</si>
  <si>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</si>
  <si>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</si>
  <si>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</si>
  <si>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</si>
  <si>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</si>
  <si>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</si>
  <si>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</si>
  <si>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</si>
  <si>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</si>
  <si>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</si>
  <si>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</si>
  <si>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</si>
  <si>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</si>
  <si>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</si>
  <si>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</si>
  <si>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</si>
  <si>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</si>
  <si>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</si>
  <si>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</si>
  <si>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</si>
  <si>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</si>
  <si>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</si>
  <si>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</si>
  <si>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</si>
  <si>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</si>
  <si>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</si>
  <si>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</si>
  <si>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</si>
  <si>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</si>
  <si>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</si>
  <si>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</si>
  <si>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</si>
  <si>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</si>
  <si>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</si>
  <si>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</si>
  <si>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</si>
  <si>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</si>
  <si>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</si>
  <si>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</si>
  <si>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</si>
  <si>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</si>
  <si>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</si>
  <si>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</si>
  <si>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</si>
  <si>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</si>
  <si>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</si>
  <si>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</si>
  <si>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</si>
  <si>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</si>
  <si>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</si>
  <si>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</si>
  <si>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</si>
  <si>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</si>
  <si>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</si>
  <si>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</si>
  <si>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</si>
  <si>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</si>
  <si>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</si>
  <si>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</si>
  <si>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</si>
  <si>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</si>
  <si>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</si>
  <si>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</si>
  <si>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</si>
  <si>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</si>
  <si>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</si>
  <si>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</si>
  <si>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</si>
  <si>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</si>
  <si>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</si>
  <si>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</si>
  <si>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</si>
  <si>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</si>
  <si>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</si>
  <si>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</si>
  <si>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</si>
  <si>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</si>
  <si>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</si>
  <si>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</si>
  <si>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</si>
  <si>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</si>
  <si>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</si>
  <si>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</si>
  <si>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</si>
  <si>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</si>
  <si>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</si>
  <si>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</si>
  <si>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</si>
  <si>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</si>
  <si>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</si>
  <si>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</si>
  <si>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</si>
  <si>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</si>
  <si>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</si>
  <si>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</si>
  <si>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</si>
  <si>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</si>
  <si>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</si>
  <si>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</si>
  <si>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</si>
  <si>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</si>
  <si>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</si>
  <si>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</si>
  <si>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</si>
  <si>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</si>
  <si>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</si>
  <si>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</si>
  <si>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</si>
  <si>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</si>
  <si>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</si>
  <si>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</si>
  <si>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</si>
  <si>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</si>
  <si>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</si>
  <si>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</si>
  <si>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</si>
  <si>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</si>
  <si>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</si>
  <si>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</si>
  <si>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</si>
  <si>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</si>
  <si>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</si>
  <si>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</si>
  <si>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</si>
  <si>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</si>
  <si>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</si>
  <si>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</si>
  <si>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</si>
  <si>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</si>
  <si>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</si>
  <si>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</si>
  <si>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</si>
  <si>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</si>
  <si>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</si>
  <si>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</si>
  <si>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</si>
  <si>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</si>
  <si>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</si>
  <si>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</si>
  <si>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</si>
  <si>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</si>
  <si>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</si>
  <si>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</si>
  <si>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</si>
  <si>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</si>
  <si>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</si>
  <si>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</si>
  <si>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</si>
  <si>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</si>
  <si>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</si>
  <si>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</si>
  <si>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</si>
  <si>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</si>
  <si>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</si>
  <si>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</si>
  <si>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</si>
  <si>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</si>
  <si>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</si>
  <si>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</si>
  <si>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</si>
  <si>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</si>
  <si>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</si>
  <si>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</si>
  <si>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</si>
  <si>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</si>
  <si>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</si>
  <si>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</si>
  <si>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</si>
  <si>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</si>
  <si>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</si>
  <si>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</si>
  <si>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</si>
  <si>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</si>
  <si>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</si>
  <si>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</si>
  <si>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</si>
  <si>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</si>
  <si>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</si>
  <si>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</si>
  <si>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</si>
  <si>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</si>
  <si>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</si>
  <si>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</si>
  <si>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</si>
  <si>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</si>
  <si>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</si>
  <si>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</si>
  <si>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</si>
  <si>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</si>
  <si>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</si>
  <si>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</si>
  <si>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</si>
  <si>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</si>
  <si>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</si>
  <si>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</si>
  <si>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</si>
  <si>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</si>
  <si>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</si>
  <si>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</si>
  <si>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</si>
  <si>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</si>
  <si>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</si>
  <si>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</si>
  <si>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</si>
  <si>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</si>
  <si>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</si>
  <si>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</si>
  <si>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</si>
  <si>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</si>
  <si>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</si>
  <si>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</si>
  <si>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</si>
  <si>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</si>
  <si>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</si>
  <si>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</si>
  <si>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</si>
  <si>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</si>
  <si>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</si>
  <si>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</si>
  <si>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</si>
  <si>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</si>
  <si>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</si>
  <si>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</si>
  <si>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</si>
  <si>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</si>
  <si>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</si>
  <si>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</si>
  <si>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</si>
  <si>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</si>
  <si>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</si>
  <si>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</si>
  <si>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</si>
  <si>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</si>
  <si>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</si>
  <si>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</si>
  <si>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</si>
  <si>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</si>
  <si>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</si>
  <si>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</si>
  <si>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</si>
  <si>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</si>
  <si>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</si>
  <si>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</si>
  <si>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</si>
  <si>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</si>
  <si>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</si>
  <si>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</si>
  <si>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</si>
  <si>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</si>
  <si>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</si>
  <si>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</si>
  <si>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</si>
  <si>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</si>
  <si>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</si>
  <si>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</si>
  <si>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</si>
  <si>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</si>
  <si>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</si>
  <si>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</si>
  <si>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</si>
  <si>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</si>
  <si>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</si>
  <si>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</si>
  <si>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</si>
  <si>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</si>
  <si>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</si>
  <si>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</si>
  <si>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</si>
  <si>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</si>
  <si>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</si>
  <si>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</si>
  <si>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</si>
  <si>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</si>
  <si>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</si>
  <si>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</si>
  <si>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</si>
  <si>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</si>
  <si>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</si>
  <si>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</si>
  <si>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</si>
  <si>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</si>
  <si>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</si>
  <si>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</si>
  <si>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</si>
  <si>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</si>
  <si>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</si>
  <si>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</si>
  <si>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</si>
  <si>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</si>
  <si>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</si>
  <si>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</si>
  <si>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</si>
  <si>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</si>
  <si>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</si>
  <si>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</si>
  <si>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</si>
  <si>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</si>
  <si>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</si>
  <si>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</si>
  <si>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</si>
  <si>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</si>
  <si>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</si>
  <si>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</si>
  <si>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</si>
  <si>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</si>
  <si>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</si>
  <si>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</si>
  <si>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</si>
  <si>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</si>
  <si>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</si>
  <si>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</si>
  <si>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</si>
  <si>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</si>
  <si>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</si>
  <si>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</si>
  <si>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</si>
  <si>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</si>
  <si>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</si>
  <si>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</si>
  <si>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</si>
  <si>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</si>
  <si>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</si>
  <si>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</si>
  <si>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</si>
  <si>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</si>
  <si>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</si>
  <si>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</si>
  <si>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</si>
  <si>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</si>
  <si>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</si>
  <si>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</si>
  <si>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</si>
  <si>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</si>
  <si>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</si>
  <si>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</si>
  <si>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</si>
  <si>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</si>
  <si>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</si>
  <si>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</si>
  <si>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</si>
  <si>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</si>
  <si>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</si>
  <si>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</si>
  <si>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</si>
  <si>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</si>
  <si>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</si>
  <si>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</si>
  <si>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</si>
  <si>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</si>
  <si>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</si>
  <si>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</si>
  <si>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</si>
  <si>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</si>
  <si>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</si>
  <si>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</si>
  <si>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</si>
  <si>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</si>
  <si>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</si>
  <si>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</si>
  <si>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</si>
  <si>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</si>
  <si>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</si>
  <si>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</si>
  <si>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</si>
  <si>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</si>
  <si>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</si>
  <si>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</si>
  <si>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</si>
  <si>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</si>
  <si>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</si>
  <si>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</si>
  <si>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</si>
  <si>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</si>
  <si>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</si>
  <si>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</si>
  <si>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</si>
  <si>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</si>
  <si>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</si>
  <si>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</si>
  <si>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</si>
  <si>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</si>
  <si>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</si>
  <si>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</si>
  <si>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</si>
  <si>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</si>
  <si>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</si>
  <si>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</si>
  <si>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</si>
  <si>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</si>
  <si>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</si>
  <si>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</si>
  <si>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</si>
  <si>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</si>
  <si>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</si>
  <si>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</si>
  <si>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</si>
  <si>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</si>
  <si>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</si>
  <si>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</si>
  <si>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</si>
  <si>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</si>
  <si>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</si>
  <si>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</si>
  <si>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</si>
  <si>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</si>
  <si>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</si>
  <si>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</si>
  <si>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</si>
  <si>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</si>
  <si>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</si>
  <si>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</si>
  <si>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</si>
  <si>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</si>
  <si>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</si>
  <si>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</si>
  <si>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</si>
  <si>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</si>
  <si>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</si>
  <si>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</si>
  <si>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</si>
  <si>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</si>
  <si>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</si>
  <si>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</si>
  <si>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</si>
  <si>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</si>
  <si>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</si>
  <si>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</si>
  <si>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</si>
  <si>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</si>
  <si>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</si>
  <si>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</si>
  <si>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</si>
  <si>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</si>
  <si>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</si>
  <si>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</si>
  <si>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</si>
  <si>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</si>
  <si>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</si>
  <si>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</si>
  <si>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</si>
  <si>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</si>
  <si>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</si>
  <si>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</si>
  <si>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</si>
  <si>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</si>
  <si>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</si>
  <si>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</si>
  <si>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</si>
  <si>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</si>
  <si>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</si>
  <si>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</si>
  <si>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</si>
  <si>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</si>
  <si>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</si>
  <si>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</si>
  <si>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</si>
  <si>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</si>
  <si>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</si>
  <si>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</si>
  <si>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</si>
  <si>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</si>
  <si>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</si>
  <si>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</si>
  <si>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</si>
  <si>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</si>
  <si>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</si>
  <si>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</si>
  <si>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</si>
  <si>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</si>
  <si>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</si>
  <si>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</si>
  <si>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</si>
  <si>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</si>
  <si>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</si>
  <si>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</si>
  <si>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</si>
  <si>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</si>
  <si>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</si>
  <si>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</si>
  <si>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</si>
  <si>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</si>
  <si>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</si>
  <si>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</si>
  <si>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</si>
  <si>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</si>
  <si>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</si>
  <si>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</si>
  <si>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</si>
  <si>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</si>
  <si>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</si>
  <si>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</si>
  <si>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</si>
  <si>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</si>
  <si>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</si>
  <si>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</si>
  <si>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</si>
  <si>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</si>
  <si>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</si>
  <si>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</si>
  <si>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</si>
  <si>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</si>
  <si>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</si>
  <si>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</si>
  <si>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</si>
  <si>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</si>
  <si>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</si>
  <si>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</si>
  <si>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</si>
  <si>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</si>
  <si>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</si>
  <si>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</si>
  <si>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</si>
  <si>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</si>
  <si>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</si>
  <si>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</si>
  <si>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</si>
  <si>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</si>
  <si>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</si>
  <si>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</si>
  <si>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</si>
  <si>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</si>
  <si>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</si>
  <si>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</si>
  <si>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</si>
  <si>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</si>
  <si>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</si>
  <si>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</si>
  <si>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</si>
  <si>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</si>
  <si>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</si>
  <si>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</si>
  <si>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</si>
  <si>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</si>
  <si>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</si>
  <si>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</si>
  <si>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</si>
  <si>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</si>
  <si>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</si>
  <si>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</si>
  <si>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</si>
  <si>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</si>
  <si>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</si>
  <si>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</si>
  <si>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</si>
  <si>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</si>
  <si>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</si>
  <si>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</si>
  <si>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</si>
  <si>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</si>
  <si>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</si>
  <si>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</si>
  <si>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</si>
  <si>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</si>
  <si>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</si>
  <si>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</si>
  <si>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</si>
  <si>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</si>
  <si>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</si>
  <si>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</si>
  <si>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</si>
  <si>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</si>
  <si>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</si>
  <si>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</si>
  <si>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</si>
  <si>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</si>
  <si>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</si>
  <si>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</si>
  <si>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</si>
  <si>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</si>
  <si>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</si>
  <si>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</si>
  <si>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</si>
  <si>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</si>
  <si>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</si>
  <si>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</si>
  <si>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</si>
  <si>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</si>
  <si>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</si>
  <si>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</si>
  <si>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</si>
  <si>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</si>
  <si>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</si>
  <si>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</si>
  <si>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</si>
  <si>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</si>
  <si>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</si>
  <si>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</si>
  <si>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</si>
  <si>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</si>
  <si>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</si>
  <si>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</si>
  <si>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</si>
  <si>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</si>
  <si>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</si>
  <si>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</si>
  <si>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</si>
  <si>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</si>
  <si>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</si>
  <si>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</si>
  <si>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</si>
  <si>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</si>
  <si>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</si>
  <si>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</si>
  <si>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</si>
  <si>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</si>
  <si>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</si>
  <si>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</si>
  <si>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</si>
  <si>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</si>
  <si>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</si>
  <si>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</si>
  <si>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</si>
  <si>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</si>
  <si>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</si>
  <si>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</si>
  <si>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</si>
  <si>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</si>
  <si>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</si>
  <si>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</si>
  <si>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</si>
  <si>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</si>
  <si>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</si>
  <si>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</si>
  <si>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</si>
  <si>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</si>
  <si>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</si>
  <si>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</si>
  <si>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</si>
  <si>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</si>
  <si>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</si>
  <si>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</si>
  <si>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</si>
  <si>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</si>
  <si>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</si>
  <si>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</si>
  <si>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</si>
  <si>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</si>
  <si>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</si>
  <si>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</si>
  <si>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</si>
  <si>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</si>
  <si>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</si>
  <si>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</si>
  <si>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</si>
  <si>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</si>
  <si>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</si>
  <si>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</si>
  <si>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</si>
  <si>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</si>
  <si>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</si>
  <si>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</si>
  <si>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</si>
  <si>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</si>
  <si>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</si>
  <si>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</si>
  <si>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</si>
  <si>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</si>
  <si>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</si>
  <si>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</si>
  <si>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</si>
  <si>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</si>
  <si>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</si>
  <si>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</si>
  <si>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</si>
  <si>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</si>
  <si>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</si>
  <si>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</si>
  <si>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</si>
  <si>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</si>
  <si>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</si>
  <si>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</si>
  <si>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</si>
  <si>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</si>
  <si>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</si>
  <si>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</si>
  <si>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</si>
  <si>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</si>
  <si>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</si>
  <si>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</si>
  <si>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</si>
  <si>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</si>
  <si>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</si>
  <si>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</si>
  <si>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</si>
  <si>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</si>
  <si>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</si>
  <si>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</si>
  <si>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</si>
  <si>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</si>
  <si>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</si>
  <si>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</si>
  <si>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</si>
  <si>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</si>
  <si>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</si>
  <si>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</si>
  <si>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</si>
  <si>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</si>
  <si>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</si>
  <si>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</si>
  <si>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</si>
  <si>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</si>
  <si>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</si>
  <si>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</si>
  <si>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</si>
  <si>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</si>
  <si>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</si>
  <si>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</si>
  <si>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</si>
  <si>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</si>
  <si>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</si>
  <si>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</si>
  <si>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</si>
  <si>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</si>
  <si>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</si>
  <si>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</si>
  <si>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</si>
  <si>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</si>
  <si>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</si>
  <si>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</si>
  <si>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</si>
  <si>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</si>
  <si>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</si>
  <si>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</si>
  <si>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</si>
  <si>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</si>
  <si>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</si>
  <si>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</si>
  <si>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</si>
  <si>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</si>
  <si>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</si>
  <si>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</si>
  <si>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</si>
  <si>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</si>
  <si>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</si>
  <si>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</si>
  <si>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</si>
  <si>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</si>
  <si>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</si>
  <si>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</si>
  <si>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</si>
  <si>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</si>
  <si>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</si>
  <si>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</si>
  <si>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</si>
  <si>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</si>
  <si>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</si>
  <si>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</si>
  <si>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</si>
  <si>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</si>
  <si>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</si>
  <si>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</si>
  <si>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</si>
  <si>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</si>
  <si>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</si>
  <si>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</si>
  <si>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</si>
  <si>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</si>
  <si>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</si>
  <si>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</si>
  <si>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</si>
  <si>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</si>
  <si>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</si>
  <si>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</si>
  <si>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</si>
  <si>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</si>
  <si>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</si>
  <si>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</si>
  <si>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</si>
  <si>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</si>
  <si>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</si>
  <si>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</si>
  <si>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</si>
  <si>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</si>
  <si>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</si>
  <si>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</si>
  <si>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</si>
  <si>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</si>
  <si>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</si>
  <si>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</si>
  <si>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</si>
  <si>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</si>
  <si>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</si>
  <si>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</si>
  <si>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</si>
  <si>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</si>
  <si>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</si>
  <si>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</si>
  <si>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</si>
  <si>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</si>
  <si>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</si>
  <si>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</si>
  <si>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</si>
  <si>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</si>
  <si>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</si>
  <si>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</si>
  <si>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</si>
  <si>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</si>
  <si>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</si>
  <si>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</si>
  <si>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</si>
  <si>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</si>
  <si>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</si>
  <si>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</si>
  <si>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</si>
  <si>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</si>
  <si>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</si>
  <si>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</si>
  <si>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</si>
  <si>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</si>
  <si>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</si>
  <si>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</si>
  <si>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</si>
  <si>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</si>
  <si>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</si>
  <si>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</si>
  <si>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</si>
  <si>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</si>
  <si>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</si>
  <si>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</si>
  <si>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</si>
  <si>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</si>
  <si>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</si>
  <si>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</si>
  <si>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</si>
  <si>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</si>
  <si>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</si>
  <si>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</si>
  <si>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</si>
  <si>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</si>
  <si>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</si>
  <si>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</si>
  <si>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</si>
  <si>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</si>
  <si>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</si>
  <si>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</si>
  <si>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</si>
  <si>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</si>
  <si>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</si>
  <si>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</si>
  <si>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</si>
  <si>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</si>
  <si>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</si>
  <si>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</si>
  <si>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</si>
  <si>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</si>
  <si>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</si>
  <si>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</si>
  <si>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</si>
  <si>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</si>
  <si>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</si>
  <si>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</si>
  <si>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</si>
  <si>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</si>
  <si>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</si>
  <si>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</si>
  <si>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</si>
  <si>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</si>
  <si>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</si>
  <si>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</si>
  <si>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</si>
  <si>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</si>
  <si>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</si>
  <si>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</si>
  <si>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</si>
  <si>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</si>
  <si>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</si>
  <si>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</si>
  <si>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</si>
  <si>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</si>
  <si>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</si>
  <si>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</si>
  <si>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</si>
  <si>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</si>
  <si>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</si>
  <si>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</si>
  <si>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</si>
  <si>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</si>
  <si>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</si>
  <si>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</si>
  <si>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</si>
  <si>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</si>
  <si>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</si>
  <si>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</si>
  <si>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</si>
  <si>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</si>
  <si>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</si>
  <si>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</si>
  <si>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</si>
  <si>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</si>
  <si>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</si>
  <si>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</si>
  <si>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</si>
  <si>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</si>
  <si>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</si>
  <si>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</si>
  <si>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</si>
  <si>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</si>
  <si>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</si>
  <si>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</si>
  <si>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</si>
  <si>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</si>
  <si>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</si>
  <si>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</si>
  <si>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</si>
  <si>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</si>
  <si>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</si>
  <si>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</si>
  <si>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</si>
  <si>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</si>
  <si>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</si>
  <si>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</si>
  <si>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</si>
  <si>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</si>
  <si>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</si>
  <si>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</si>
  <si>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</si>
  <si>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</si>
  <si>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</si>
  <si>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</si>
  <si>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</si>
  <si>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</si>
  <si>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</si>
  <si>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</si>
  <si>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</si>
  <si>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</si>
  <si>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</si>
  <si>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</si>
  <si>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</si>
  <si>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</si>
  <si>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</si>
  <si>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</si>
  <si>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</si>
  <si>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</si>
  <si>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</si>
  <si>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</si>
  <si>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</si>
  <si>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</si>
  <si>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</si>
  <si>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</si>
  <si>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</si>
  <si>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</si>
  <si>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</si>
  <si>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</si>
  <si>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</si>
  <si>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</si>
  <si>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</si>
  <si>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</si>
  <si>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</si>
  <si>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</si>
  <si>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</si>
  <si>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</si>
  <si>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</si>
  <si>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</si>
  <si>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</si>
  <si>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</si>
  <si>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</si>
  <si>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</si>
  <si>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</si>
  <si>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</si>
  <si>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</si>
  <si>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</si>
  <si>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</si>
  <si>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</si>
  <si>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</si>
  <si>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</si>
  <si>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</si>
  <si>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</si>
  <si>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</si>
  <si>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</si>
  <si>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</si>
  <si>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</si>
  <si>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</si>
  <si>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</si>
  <si>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</si>
  <si>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</si>
  <si>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</si>
  <si>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</si>
  <si>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</si>
  <si>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</si>
  <si>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</si>
  <si>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</si>
  <si>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</si>
  <si>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</si>
  <si>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</si>
  <si>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</si>
  <si>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</si>
  <si>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</si>
  <si>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</si>
  <si>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</si>
  <si>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</si>
  <si>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</si>
  <si>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</si>
  <si>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</si>
  <si>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</si>
  <si>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</si>
  <si>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</si>
  <si>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</si>
  <si>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</si>
  <si>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</si>
  <si>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</si>
  <si>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</si>
  <si>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</si>
  <si>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</si>
  <si>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</si>
  <si>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</si>
  <si>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</si>
  <si>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</si>
  <si>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</si>
  <si>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</si>
  <si>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</si>
  <si>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</si>
  <si>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</si>
  <si>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</si>
  <si>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</si>
  <si>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</si>
  <si>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</si>
  <si>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</si>
  <si>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</si>
  <si>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</si>
  <si>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</si>
  <si>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</si>
  <si>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</si>
  <si>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</si>
  <si>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</si>
  <si>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</si>
  <si>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</si>
  <si>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</si>
  <si>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</si>
  <si>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</si>
  <si>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</si>
  <si>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</si>
  <si>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</si>
  <si>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</si>
  <si>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</si>
  <si>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</si>
  <si>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</si>
  <si>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</si>
  <si>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</si>
  <si>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</si>
  <si>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</si>
  <si>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</si>
  <si>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</si>
  <si>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</si>
  <si>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</si>
  <si>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</si>
  <si>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</si>
  <si>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</si>
  <si>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</si>
  <si>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</si>
  <si>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</si>
  <si>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</si>
  <si>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</si>
  <si>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</si>
  <si>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</si>
  <si>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</si>
  <si>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</si>
  <si>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</si>
  <si>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</si>
  <si>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</si>
  <si>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</si>
  <si>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</si>
  <si>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</si>
  <si>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</si>
  <si>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</si>
  <si>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</si>
  <si>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</si>
  <si>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</si>
  <si>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</si>
  <si>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</si>
  <si>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</si>
  <si>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</si>
  <si>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</si>
  <si>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</si>
  <si>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</si>
  <si>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</si>
  <si>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</si>
  <si>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</si>
  <si>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</si>
  <si>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</si>
  <si>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</si>
  <si>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</si>
  <si>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</si>
  <si>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</si>
  <si>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</si>
  <si>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</si>
  <si>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</si>
  <si>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</si>
  <si>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</si>
  <si>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</si>
  <si>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</si>
  <si>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</si>
  <si>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</si>
  <si>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</si>
  <si>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</si>
  <si>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</si>
  <si>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</si>
  <si>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</si>
  <si>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</si>
  <si>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</si>
  <si>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</si>
  <si>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</si>
  <si>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</si>
  <si>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</si>
  <si>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</si>
  <si>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</si>
  <si>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</si>
  <si>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</si>
  <si>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</si>
  <si>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</si>
  <si>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</si>
  <si>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</si>
  <si>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</si>
  <si>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</si>
  <si>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</si>
  <si>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</si>
  <si>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</si>
  <si>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</si>
  <si>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</si>
  <si>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</si>
  <si>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</si>
  <si>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</si>
  <si>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</si>
  <si>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</si>
  <si>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</si>
  <si>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</si>
  <si>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</si>
  <si>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</si>
  <si>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</si>
  <si>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</si>
  <si>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</si>
  <si>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</si>
  <si>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</si>
  <si>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</si>
  <si>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</si>
  <si>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</si>
  <si>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</si>
  <si>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</si>
  <si>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</si>
  <si>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</si>
  <si>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</si>
  <si>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</si>
  <si>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</si>
  <si>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</si>
  <si>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</si>
  <si>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</si>
  <si>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</si>
  <si>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</si>
  <si>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</si>
  <si>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</si>
  <si>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</si>
  <si>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</si>
  <si>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</si>
  <si>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</si>
  <si>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</si>
  <si>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</si>
  <si>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</si>
  <si>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</si>
  <si>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</si>
  <si>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</si>
  <si>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</si>
  <si>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</si>
  <si>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</si>
  <si>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</si>
  <si>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</si>
  <si>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</si>
  <si>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</si>
  <si>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</si>
  <si>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</si>
  <si>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</si>
  <si>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</si>
  <si>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</si>
  <si>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</si>
  <si>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</si>
  <si>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</si>
  <si>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</si>
  <si>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</si>
  <si>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</si>
  <si>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</si>
  <si>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</si>
  <si>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</si>
  <si>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</si>
  <si>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</si>
  <si>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</si>
  <si>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</si>
  <si>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</si>
  <si>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</si>
  <si>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</si>
  <si>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</si>
  <si>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</si>
  <si>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</si>
  <si>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</si>
  <si>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</si>
  <si>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</si>
  <si>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</si>
  <si>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</si>
  <si>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</si>
  <si>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</si>
  <si>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</si>
  <si>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</si>
  <si>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</si>
  <si>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</si>
  <si>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</si>
  <si>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</si>
  <si>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</si>
  <si>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</si>
  <si>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</si>
  <si>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</si>
  <si>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</si>
  <si>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</si>
  <si>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</si>
  <si>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</si>
  <si>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</si>
  <si>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</si>
  <si>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</si>
  <si>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</si>
  <si>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</si>
  <si>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</si>
  <si>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</si>
  <si>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</si>
  <si>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</si>
  <si>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</si>
  <si>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</si>
  <si>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</si>
  <si>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</si>
  <si>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</si>
  <si>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</si>
  <si>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</si>
  <si>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</si>
  <si>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</si>
  <si>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</si>
  <si>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</si>
  <si>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</si>
  <si>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</si>
  <si>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</si>
  <si>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</si>
  <si>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</si>
  <si>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</si>
  <si>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</si>
  <si>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</si>
  <si>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</si>
  <si>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</si>
  <si>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</si>
  <si>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</si>
  <si>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</si>
  <si>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</si>
  <si>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</si>
  <si>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</si>
  <si>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</si>
  <si>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</si>
  <si>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</si>
  <si>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</si>
  <si>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</si>
  <si>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</si>
  <si>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</si>
  <si>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</si>
  <si>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</si>
  <si>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</si>
  <si>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</si>
  <si>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</si>
  <si>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</si>
  <si>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</si>
  <si>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</si>
  <si>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</si>
  <si>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</si>
  <si>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</si>
  <si>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</si>
  <si>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</si>
  <si>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</si>
  <si>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</si>
  <si>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</si>
  <si>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</si>
  <si>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</si>
  <si>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</si>
  <si>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</si>
  <si>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</si>
  <si>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</si>
  <si>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</si>
  <si>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</si>
  <si>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</si>
  <si>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</si>
  <si>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</si>
  <si>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</si>
  <si>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</si>
  <si>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</si>
  <si>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</si>
  <si>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</si>
  <si>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</si>
  <si>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</si>
  <si>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</si>
  <si>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</si>
  <si>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</si>
  <si>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</si>
  <si>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</si>
  <si>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</si>
  <si>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</si>
  <si>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</si>
  <si>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</si>
  <si>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</si>
  <si>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</si>
  <si>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</si>
  <si>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</si>
  <si>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</si>
  <si>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</si>
  <si>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</si>
  <si>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</si>
  <si>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</si>
  <si>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</si>
  <si>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</si>
  <si>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</si>
  <si>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</si>
  <si>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</si>
  <si>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</si>
  <si>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</si>
  <si>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</si>
  <si>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</si>
  <si>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</si>
  <si>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</si>
  <si>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</si>
  <si>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</si>
  <si>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</si>
  <si>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</si>
  <si>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</si>
  <si>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</si>
  <si>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</si>
  <si>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</si>
  <si>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</si>
  <si>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</si>
  <si>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</si>
  <si>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</si>
  <si>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</si>
  <si>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</si>
  <si>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</si>
  <si>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</si>
  <si>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</si>
  <si>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</si>
  <si>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</si>
  <si>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</si>
  <si>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</si>
  <si>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</si>
  <si>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</si>
  <si>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</si>
  <si>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</si>
  <si>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</si>
  <si>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</si>
  <si>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</si>
  <si>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</si>
  <si>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</si>
  <si>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</si>
  <si>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</si>
  <si>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</si>
  <si>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</si>
  <si>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</si>
  <si>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</si>
  <si>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</si>
  <si>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</si>
  <si>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</si>
  <si>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</si>
  <si>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</si>
  <si>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</si>
  <si>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</si>
  <si>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</si>
  <si>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</si>
  <si>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</si>
  <si>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</si>
  <si>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</si>
  <si>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</si>
  <si>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</si>
  <si>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</si>
  <si>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</si>
  <si>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</si>
  <si>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</si>
  <si>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</si>
  <si>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</si>
  <si>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</si>
  <si>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</si>
  <si>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</si>
  <si>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</si>
  <si>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</si>
  <si>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</si>
  <si>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</si>
  <si>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</si>
  <si>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</si>
  <si>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</si>
  <si>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</si>
  <si>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</si>
  <si>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</si>
  <si>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</si>
  <si>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</si>
  <si>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</si>
  <si>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</si>
  <si>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</si>
  <si>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</si>
  <si>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</si>
  <si>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</si>
  <si>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</si>
  <si>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</si>
  <si>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</si>
  <si>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</si>
  <si>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</si>
  <si>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</si>
  <si>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</si>
  <si>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</si>
  <si>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</si>
  <si>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</si>
  <si>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</si>
  <si>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</si>
  <si>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</si>
  <si>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</si>
  <si>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</si>
  <si>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</si>
  <si>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</si>
  <si>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</si>
  <si>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</si>
  <si>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</si>
  <si>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</si>
  <si>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</si>
  <si>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</si>
  <si>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</si>
  <si>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</si>
  <si>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</si>
  <si>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</si>
  <si>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</si>
  <si>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</si>
  <si>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</si>
  <si>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</si>
  <si>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</si>
  <si>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</si>
  <si>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</si>
  <si>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</si>
  <si>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</si>
  <si>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</si>
  <si>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</si>
  <si>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</si>
  <si>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</si>
  <si>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</si>
  <si>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</si>
  <si>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</si>
  <si>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</si>
  <si>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</si>
  <si>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</si>
  <si>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</si>
  <si>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</si>
  <si>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</si>
  <si>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</si>
  <si>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</si>
  <si>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</si>
  <si>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</si>
  <si>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</si>
  <si>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</si>
  <si>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</si>
  <si>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</si>
  <si>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</si>
  <si>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</si>
  <si>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</si>
  <si>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</si>
  <si>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</si>
  <si>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</si>
  <si>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</si>
  <si>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</si>
  <si>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</si>
  <si>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</si>
  <si>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</si>
  <si>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</si>
  <si>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</si>
  <si>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</si>
  <si>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</si>
  <si>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</si>
  <si>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</si>
  <si>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</si>
  <si>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</si>
  <si>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</si>
  <si>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</si>
  <si>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</si>
  <si>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</si>
  <si>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</si>
  <si>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</si>
  <si>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</si>
  <si>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</si>
  <si>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</si>
  <si>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</si>
  <si>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</si>
  <si>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</si>
  <si>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</si>
  <si>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</si>
  <si>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</si>
  <si>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</si>
  <si>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</si>
  <si>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</si>
  <si>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</si>
  <si>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</si>
  <si>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</si>
  <si>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</si>
  <si>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</si>
  <si>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</si>
  <si>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</si>
  <si>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</si>
  <si>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</si>
  <si>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</si>
  <si>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</si>
  <si>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</si>
  <si>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</si>
  <si>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</si>
  <si>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</si>
  <si>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</si>
  <si>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</si>
  <si>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</si>
  <si>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</si>
  <si>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</si>
  <si>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</si>
  <si>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</si>
  <si>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</si>
  <si>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</si>
  <si>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</si>
  <si>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</si>
  <si>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</si>
  <si>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</si>
  <si>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</si>
  <si>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</si>
  <si>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</si>
  <si>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</si>
  <si>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</si>
  <si>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</si>
  <si>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</si>
  <si>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</si>
  <si>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</si>
  <si>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</si>
  <si>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</si>
  <si>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</si>
  <si>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</si>
  <si>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</si>
  <si>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</si>
  <si>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</si>
  <si>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</si>
  <si>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</si>
  <si>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</si>
  <si>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</si>
  <si>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</si>
  <si>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</si>
  <si>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</si>
  <si>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</si>
  <si>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</si>
  <si>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</si>
  <si>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</si>
  <si>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</si>
  <si>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</si>
  <si>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</si>
  <si>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</si>
  <si>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</si>
  <si>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</si>
  <si>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</si>
  <si>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</si>
  <si>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</si>
  <si>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</si>
  <si>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</si>
  <si>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</si>
  <si>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</si>
  <si>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</si>
  <si>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</si>
  <si>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</si>
  <si>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</si>
  <si>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</si>
  <si>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</si>
  <si>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</si>
  <si>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</si>
  <si>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</si>
  <si>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</si>
  <si>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</si>
  <si>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</si>
  <si>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</si>
  <si>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</si>
  <si>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</si>
  <si>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</si>
  <si>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</si>
  <si>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</si>
  <si>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</si>
  <si>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</si>
  <si>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</si>
  <si>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</si>
  <si>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</si>
  <si>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</si>
  <si>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</si>
  <si>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</si>
  <si>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</si>
  <si>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</si>
  <si>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</si>
  <si>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</si>
  <si>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</si>
  <si>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</si>
  <si>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</si>
  <si>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</si>
  <si>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</si>
  <si>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</si>
  <si>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</si>
  <si>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</si>
  <si>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</si>
  <si>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</si>
  <si>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</si>
  <si>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</si>
  <si>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</si>
  <si>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</si>
  <si>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</si>
  <si>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</si>
  <si>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</si>
  <si>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</si>
  <si>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</si>
  <si>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</si>
  <si>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</si>
  <si>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</si>
  <si>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</si>
  <si>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</si>
  <si>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</si>
  <si>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</si>
  <si>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</si>
  <si>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</si>
  <si>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</si>
  <si>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</si>
  <si>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</si>
  <si>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</si>
  <si>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</si>
  <si>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</si>
  <si>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</si>
  <si>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</si>
  <si>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</si>
  <si>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</si>
  <si>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</si>
  <si>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</si>
  <si>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</si>
  <si>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</si>
  <si>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</si>
  <si>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</si>
  <si>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</si>
  <si>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</si>
  <si>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</si>
  <si>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</si>
  <si>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</si>
  <si>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</si>
  <si>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</si>
  <si>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</si>
  <si>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</si>
  <si>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</si>
  <si>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</si>
  <si>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</si>
  <si>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</si>
  <si>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</si>
  <si>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</si>
  <si>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</si>
  <si>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</si>
  <si>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</si>
  <si>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</si>
  <si>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</si>
  <si>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</si>
  <si>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</si>
  <si>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</si>
  <si>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</si>
  <si>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</si>
  <si>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</si>
  <si>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</si>
  <si>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</si>
  <si>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</si>
  <si>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</si>
  <si>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</si>
  <si>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</si>
  <si>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</si>
  <si>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</si>
  <si>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</si>
  <si>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</si>
  <si>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</si>
  <si>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</si>
  <si>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</si>
  <si>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</si>
  <si>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</si>
  <si>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</si>
  <si>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</si>
  <si>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</si>
  <si>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</si>
  <si>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</si>
  <si>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</si>
  <si>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</si>
  <si>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</si>
  <si>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</si>
  <si>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</si>
  <si>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</si>
  <si>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</si>
  <si>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</si>
  <si>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</si>
  <si>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</si>
  <si>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</si>
  <si>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</si>
  <si>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</si>
  <si>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</si>
  <si>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</si>
  <si>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</si>
  <si>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</si>
  <si>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</si>
  <si>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</si>
  <si>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</si>
  <si>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</si>
  <si>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</si>
  <si>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</si>
  <si>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</si>
  <si>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</si>
  <si>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</si>
  <si>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</si>
  <si>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</si>
  <si>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</si>
  <si>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</si>
  <si>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</si>
  <si>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</si>
  <si>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</si>
  <si>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</si>
  <si>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</si>
  <si>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</si>
  <si>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</si>
  <si>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</si>
  <si>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</si>
  <si>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</si>
  <si>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</si>
  <si>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</si>
  <si>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</si>
  <si>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</si>
  <si>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</si>
  <si>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</si>
  <si>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</si>
  <si>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</si>
  <si>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</si>
  <si>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</si>
  <si>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</si>
  <si>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</si>
  <si>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</si>
  <si>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</si>
  <si>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</si>
  <si>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</si>
  <si>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</si>
  <si>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</si>
  <si>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</si>
  <si>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</si>
  <si>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</si>
  <si>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</si>
  <si>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</si>
  <si>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</si>
  <si>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</si>
  <si>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</si>
  <si>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</si>
  <si>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</si>
  <si>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</si>
  <si>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</si>
  <si>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</si>
  <si>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</si>
  <si>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</si>
  <si>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</si>
  <si>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</si>
  <si>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</si>
  <si>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</si>
  <si>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</si>
  <si>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</si>
  <si>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</si>
  <si>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</si>
  <si>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</si>
  <si>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</si>
  <si>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</si>
  <si>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</si>
  <si>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</si>
  <si>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</si>
  <si>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</si>
  <si>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</si>
  <si>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</si>
  <si>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</si>
  <si>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</si>
  <si>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</si>
  <si>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</si>
  <si>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</si>
  <si>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</si>
  <si>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</si>
  <si>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</si>
  <si>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</si>
  <si>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</si>
  <si>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</si>
  <si>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</si>
  <si>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</si>
  <si>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</si>
  <si>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</si>
  <si>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</si>
  <si>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</si>
  <si>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</si>
  <si>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</si>
  <si>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</si>
  <si>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</si>
  <si>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</si>
  <si>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</si>
  <si>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</si>
  <si>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</si>
  <si>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</si>
  <si>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</si>
  <si>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</si>
  <si>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</si>
  <si>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</si>
  <si>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</si>
  <si>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</si>
  <si>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</si>
  <si>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</si>
  <si>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</si>
  <si>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</si>
  <si>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</si>
  <si>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</si>
  <si>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</si>
  <si>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</si>
  <si>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</si>
  <si>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</si>
  <si>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</si>
  <si>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</si>
  <si>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</si>
  <si>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</si>
  <si>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</si>
  <si>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</si>
  <si>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</si>
  <si>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</si>
  <si>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</si>
  <si>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</si>
  <si>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</si>
  <si>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</si>
  <si>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</si>
  <si>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</si>
  <si>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</si>
  <si>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</si>
  <si>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</si>
  <si>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</si>
  <si>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</si>
  <si>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</si>
  <si>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</si>
  <si>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</si>
  <si>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</si>
  <si>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</si>
  <si>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</si>
  <si>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</si>
  <si>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</si>
  <si>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</si>
  <si>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</si>
  <si>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</si>
  <si>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</si>
  <si>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</si>
  <si>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</si>
  <si>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</si>
  <si>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</si>
  <si>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</si>
  <si>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</si>
  <si>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</si>
  <si>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</si>
  <si>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</si>
  <si>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</si>
  <si>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</si>
  <si>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</si>
  <si>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</si>
  <si>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</si>
  <si>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</si>
  <si>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</si>
  <si>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</si>
  <si>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</si>
  <si>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</si>
  <si>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</si>
  <si>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</si>
  <si>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</si>
  <si>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</si>
  <si>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</si>
  <si>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</si>
  <si>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</si>
  <si>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</si>
  <si>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</si>
  <si>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</si>
  <si>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</si>
  <si>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</si>
  <si>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</si>
  <si>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</si>
  <si>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</si>
  <si>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</si>
  <si>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</si>
  <si>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</si>
  <si>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</si>
  <si>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</si>
  <si>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</si>
  <si>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</si>
  <si>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</si>
  <si>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</si>
  <si>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</si>
  <si>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</si>
  <si>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</si>
  <si>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</si>
  <si>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</si>
  <si>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</si>
  <si>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</si>
  <si>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</si>
  <si>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</si>
  <si>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</si>
  <si>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</si>
  <si>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</si>
  <si>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</si>
  <si>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</si>
  <si>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</si>
  <si>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</si>
  <si>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</si>
  <si>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</si>
  <si>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</si>
  <si>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</si>
  <si>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</si>
  <si>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</si>
  <si>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</si>
  <si>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</si>
  <si>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</si>
  <si>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</si>
  <si>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</si>
  <si>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</si>
  <si>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</si>
  <si>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</si>
  <si>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</si>
  <si>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</si>
  <si>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</si>
  <si>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</si>
  <si>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</si>
  <si>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</si>
  <si>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</si>
  <si>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</si>
  <si>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</si>
  <si>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</si>
  <si>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</si>
  <si>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</si>
  <si>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</si>
  <si>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</si>
  <si>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</si>
  <si>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</si>
  <si>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</si>
  <si>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</si>
  <si>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</si>
  <si>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</si>
  <si>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</si>
  <si>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</si>
  <si>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</si>
  <si>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</si>
  <si>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</si>
  <si>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</si>
  <si>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</si>
  <si>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</si>
  <si>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</si>
  <si>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</si>
  <si>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</si>
  <si>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</si>
  <si>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</si>
  <si>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</si>
  <si>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</si>
  <si>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</si>
  <si>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</si>
  <si>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</si>
  <si>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</si>
  <si>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</si>
  <si>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</si>
  <si>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</si>
  <si>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</si>
  <si>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</si>
  <si>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</si>
  <si>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</si>
  <si>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</si>
  <si>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</si>
  <si>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</si>
  <si>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</si>
  <si>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</si>
  <si>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</si>
  <si>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</si>
  <si>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</si>
  <si>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</si>
  <si>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</si>
  <si>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</si>
  <si>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</si>
  <si>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</si>
  <si>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</si>
  <si>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</si>
  <si>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</si>
  <si>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</si>
  <si>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</si>
  <si>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</si>
  <si>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</si>
  <si>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</si>
  <si>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</si>
  <si>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</si>
  <si>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</si>
  <si>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</si>
  <si>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</si>
  <si>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</si>
  <si>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</si>
  <si>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</si>
  <si>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</si>
  <si>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</si>
  <si>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</si>
  <si>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</si>
  <si>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</si>
  <si>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</si>
  <si>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</si>
  <si>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</si>
  <si>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</si>
  <si>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</si>
  <si>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</si>
  <si>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</si>
  <si>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</si>
  <si>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</si>
  <si>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</si>
  <si>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</si>
  <si>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</si>
  <si>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</si>
  <si>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</si>
  <si>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</si>
  <si>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</si>
  <si>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</si>
  <si>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</si>
  <si>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</si>
  <si>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</si>
  <si>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</si>
  <si>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</si>
  <si>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</si>
  <si>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</si>
  <si>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</si>
  <si>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</si>
  <si>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</si>
  <si>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</si>
  <si>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</si>
  <si>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</si>
  <si>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</si>
  <si>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</si>
  <si>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</si>
  <si>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</si>
  <si>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</si>
  <si>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</si>
  <si>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</si>
  <si>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</si>
  <si>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</si>
  <si>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</si>
  <si>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</si>
  <si>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</si>
  <si>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</si>
  <si>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</si>
  <si>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</si>
  <si>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</si>
  <si>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</si>
  <si>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</si>
  <si>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</si>
  <si>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</si>
  <si>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</si>
  <si>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</si>
  <si>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</si>
  <si>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</si>
  <si>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</si>
  <si>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</si>
  <si>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</si>
  <si>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</si>
  <si>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</si>
  <si>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</si>
  <si>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</si>
  <si>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</si>
  <si>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</si>
  <si>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</si>
  <si>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</si>
  <si>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</si>
  <si>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</si>
  <si>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</si>
  <si>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</si>
  <si>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</si>
  <si>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</si>
  <si>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</si>
  <si>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</si>
  <si>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</si>
  <si>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</si>
  <si>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</si>
  <si>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</si>
  <si>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</si>
  <si>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</si>
  <si>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</si>
  <si>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</si>
  <si>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</si>
  <si>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</si>
  <si>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</si>
  <si>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</si>
  <si>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</si>
  <si>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</si>
  <si>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</si>
  <si>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</si>
  <si>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</si>
  <si>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</si>
  <si>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</si>
  <si>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</si>
  <si>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</si>
  <si>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</si>
  <si>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</si>
  <si>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</si>
  <si>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</si>
  <si>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</si>
  <si>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</si>
  <si>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</si>
  <si>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</si>
  <si>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</si>
  <si>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</si>
  <si>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</si>
  <si>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</si>
  <si>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</si>
  <si>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</si>
  <si>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</si>
  <si>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</si>
  <si>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</si>
  <si>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</si>
  <si>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</si>
  <si>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</si>
  <si>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</si>
  <si>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</si>
  <si>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</si>
  <si>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</si>
  <si>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</si>
  <si>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</si>
  <si>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</si>
  <si>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</si>
  <si>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</si>
  <si>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</si>
  <si>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</si>
  <si>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</si>
  <si>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</si>
  <si>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</si>
  <si>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</si>
  <si>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</si>
  <si>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</si>
  <si>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</si>
  <si>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</si>
  <si>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</si>
  <si>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</si>
  <si>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</si>
  <si>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</si>
  <si>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</si>
  <si>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</si>
  <si>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</si>
  <si>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</si>
  <si>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</si>
  <si>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</si>
  <si>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</si>
  <si>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</si>
  <si>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</si>
  <si>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</si>
  <si>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</si>
  <si>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</si>
  <si>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</si>
  <si>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</si>
  <si>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</si>
  <si>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</si>
  <si>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</si>
  <si>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</si>
  <si>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</si>
  <si>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</si>
  <si>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</si>
  <si>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</si>
  <si>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</si>
  <si>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</si>
  <si>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</si>
  <si>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</si>
  <si>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</si>
  <si>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</si>
  <si>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</si>
  <si>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</si>
  <si>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</si>
  <si>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</si>
  <si>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</si>
  <si>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</si>
  <si>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</si>
  <si>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</si>
  <si>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</si>
  <si>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</si>
  <si>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</si>
  <si>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</si>
  <si>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</si>
  <si>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</si>
  <si>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</si>
  <si>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</si>
  <si>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</si>
  <si>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</si>
  <si>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</si>
  <si>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</si>
  <si>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</si>
  <si>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</si>
  <si>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</si>
  <si>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</si>
  <si>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</si>
  <si>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</si>
  <si>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</si>
  <si>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</si>
  <si>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</si>
  <si>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</si>
  <si>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</si>
  <si>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</si>
  <si>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</si>
  <si>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</si>
  <si>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</si>
  <si>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</si>
  <si>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</si>
  <si>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</si>
  <si>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</si>
  <si>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</si>
  <si>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</si>
  <si>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</si>
  <si>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</si>
  <si>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</si>
  <si>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</si>
  <si>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</si>
  <si>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</si>
  <si>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</si>
  <si>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</si>
  <si>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</si>
  <si>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</si>
  <si>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</si>
  <si>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</si>
  <si>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</si>
  <si>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</si>
  <si>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</si>
  <si>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</si>
  <si>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</si>
  <si>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</si>
  <si>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</si>
  <si>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</si>
  <si>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</si>
  <si>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</si>
  <si>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</si>
  <si>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</si>
  <si>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</si>
  <si>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</si>
  <si>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</si>
  <si>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</si>
  <si>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</si>
  <si>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</si>
  <si>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</si>
  <si>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</si>
  <si>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</si>
  <si>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</si>
  <si>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</si>
  <si>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</si>
  <si>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</si>
  <si>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</si>
  <si>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</si>
  <si>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</si>
  <si>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</si>
  <si>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</si>
  <si>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</si>
  <si>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</si>
  <si>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</si>
  <si>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</si>
  <si>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</si>
  <si>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</si>
  <si>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</si>
  <si>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</si>
  <si>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</si>
  <si>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</si>
  <si>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</si>
  <si>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</si>
  <si>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</si>
  <si>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</si>
  <si>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</si>
  <si>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</si>
  <si>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</si>
  <si>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</si>
  <si>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</si>
  <si>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</si>
  <si>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</si>
  <si>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</si>
  <si>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</si>
  <si>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</si>
  <si>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</si>
  <si>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</si>
  <si>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</si>
  <si>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</si>
  <si>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</si>
  <si>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</si>
  <si>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</si>
  <si>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</si>
  <si>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</si>
  <si>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</si>
  <si>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</si>
  <si>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</si>
  <si>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</si>
  <si>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</si>
  <si>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</si>
  <si>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</si>
  <si>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</si>
  <si>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</si>
  <si>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</si>
  <si>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</si>
  <si>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</si>
  <si>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</si>
  <si>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</si>
  <si>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</si>
  <si>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</si>
  <si>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</si>
  <si>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</si>
  <si>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</si>
  <si>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</si>
  <si>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</si>
  <si>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</si>
  <si>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</si>
  <si>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</si>
  <si>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</si>
  <si>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</si>
  <si>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</si>
  <si>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</si>
  <si>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</si>
  <si>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</si>
  <si>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</si>
  <si>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</si>
  <si>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</si>
  <si>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</si>
  <si>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</si>
  <si>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</si>
  <si>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</si>
  <si>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</si>
  <si>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</si>
  <si>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</si>
  <si>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</si>
  <si>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</si>
  <si>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</si>
  <si>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</si>
  <si>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</si>
  <si>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</si>
  <si>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</si>
  <si>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</si>
  <si>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</si>
  <si>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</si>
  <si>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</si>
  <si>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</si>
  <si>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</si>
  <si>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</si>
  <si>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</si>
  <si>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</si>
  <si>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</si>
  <si>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</si>
  <si>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</si>
  <si>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</si>
  <si>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</si>
  <si>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</si>
  <si>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</si>
  <si>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</si>
  <si>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</si>
  <si>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</si>
  <si>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</si>
  <si>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</si>
  <si>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</si>
  <si>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</si>
  <si>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</si>
  <si>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</si>
  <si>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</si>
  <si>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</si>
  <si>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</si>
  <si>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</si>
  <si>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</si>
  <si>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</si>
  <si>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</si>
  <si>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</si>
  <si>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</si>
  <si>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</si>
  <si>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</si>
  <si>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</si>
  <si>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</si>
  <si>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</si>
  <si>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</si>
  <si>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</si>
  <si>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</si>
  <si>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</si>
  <si>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</si>
  <si>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</si>
  <si>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</si>
  <si>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</si>
  <si>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</si>
  <si>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</si>
  <si>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</si>
  <si>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</si>
  <si>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</si>
  <si>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</si>
  <si>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</si>
  <si>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</si>
  <si>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</si>
  <si>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</si>
  <si>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</si>
  <si>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</si>
  <si>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</si>
  <si>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</si>
  <si>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</si>
  <si>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</si>
  <si>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</si>
  <si>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</si>
  <si>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</si>
  <si>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</si>
  <si>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</si>
  <si>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</si>
  <si>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</si>
  <si>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</si>
  <si>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</si>
  <si>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</si>
  <si>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</si>
  <si>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</si>
  <si>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</si>
  <si>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</si>
  <si>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</si>
  <si>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</si>
  <si>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</si>
  <si>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</si>
  <si>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</si>
  <si>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</si>
  <si>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</si>
  <si>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</si>
  <si>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</si>
  <si>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</si>
  <si>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</si>
  <si>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</si>
  <si>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</si>
  <si>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</si>
  <si>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</si>
  <si>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</si>
  <si>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</si>
  <si>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</si>
  <si>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</si>
  <si>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</si>
  <si>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</si>
  <si>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</si>
  <si>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</si>
  <si>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</si>
  <si>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</si>
  <si>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</si>
  <si>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</si>
  <si>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</si>
  <si>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</si>
  <si>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</si>
  <si>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</si>
  <si>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</si>
  <si>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</si>
  <si>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</si>
  <si>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</si>
  <si>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</si>
  <si>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</si>
  <si>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</si>
  <si>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</si>
  <si>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</si>
  <si>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</si>
  <si>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</si>
  <si>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</si>
  <si>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</si>
  <si>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</si>
  <si>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</si>
  <si>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</si>
  <si>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</si>
  <si>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</si>
  <si>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</si>
  <si>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</si>
  <si>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</si>
  <si>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</si>
  <si>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</si>
  <si>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</si>
  <si>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</si>
  <si>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</si>
  <si>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</si>
  <si>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</si>
  <si>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</si>
  <si>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</si>
  <si>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</si>
  <si>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</si>
  <si>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</si>
  <si>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</si>
  <si>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</si>
  <si>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</si>
  <si>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</si>
  <si>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</si>
  <si>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</si>
  <si>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</si>
  <si>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</si>
  <si>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</si>
  <si>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</si>
  <si>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</si>
  <si>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</si>
  <si>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</si>
  <si>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</si>
  <si>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</si>
  <si>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</si>
  <si>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</si>
  <si>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</si>
  <si>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</si>
  <si>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</si>
  <si>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</si>
  <si>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</si>
  <si>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</si>
  <si>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</si>
  <si>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</si>
  <si>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</si>
  <si>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</si>
  <si>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</si>
  <si>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</si>
  <si>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</si>
  <si>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</si>
  <si>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</si>
  <si>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</si>
  <si>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</si>
  <si>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</si>
  <si>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</si>
  <si>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</si>
  <si>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</si>
  <si>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</si>
  <si>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</si>
  <si>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</si>
  <si>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</si>
  <si>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</si>
  <si>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</si>
  <si>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</si>
  <si>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</si>
  <si>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</si>
  <si>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</si>
  <si>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</si>
  <si>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</si>
  <si>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</si>
  <si>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</si>
  <si>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</si>
  <si>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</si>
  <si>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</si>
  <si>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</si>
  <si>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</si>
  <si>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</si>
  <si>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</si>
  <si>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</si>
  <si>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</si>
  <si>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</si>
  <si>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</si>
  <si>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</si>
  <si>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</si>
  <si>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</si>
  <si>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</si>
  <si>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</si>
  <si>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</si>
  <si>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</si>
  <si>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</si>
  <si>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</si>
  <si>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</si>
  <si>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</si>
  <si>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</si>
  <si>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</si>
  <si>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</si>
  <si>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</si>
  <si>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</si>
  <si>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</si>
  <si>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</si>
  <si>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</si>
  <si>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</si>
  <si>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</si>
  <si>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</si>
  <si>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</si>
  <si>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</si>
  <si>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</si>
  <si>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</si>
  <si>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</si>
  <si>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</si>
  <si>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</si>
  <si>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</si>
  <si>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</si>
  <si>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</si>
  <si>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</si>
  <si>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</si>
  <si>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</si>
  <si>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</si>
  <si>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</si>
  <si>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</si>
  <si>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</si>
  <si>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</si>
  <si>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</si>
  <si>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</si>
  <si>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</si>
  <si>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</si>
  <si>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</si>
  <si>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</si>
  <si>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</si>
  <si>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</si>
  <si>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</si>
  <si>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</si>
  <si>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</si>
  <si>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</si>
  <si>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</si>
  <si>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</si>
  <si>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</si>
  <si>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</si>
  <si>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</si>
  <si>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</si>
  <si>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</si>
  <si>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</si>
  <si>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</si>
  <si>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</si>
  <si>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</si>
  <si>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</si>
  <si>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</si>
  <si>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</si>
  <si>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</si>
  <si>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</si>
  <si>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</si>
  <si>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</si>
  <si>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</si>
  <si>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</si>
  <si>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</si>
  <si>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</si>
  <si>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</si>
  <si>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</si>
  <si>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</si>
  <si>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</si>
  <si>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</si>
  <si>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</si>
  <si>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</si>
  <si>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</si>
  <si>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</si>
  <si>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</si>
  <si>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</si>
  <si>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</si>
  <si>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</si>
  <si>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</si>
  <si>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</si>
  <si>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</si>
  <si>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</si>
  <si>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</si>
  <si>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</si>
  <si>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</si>
  <si>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</si>
  <si>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</si>
  <si>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</si>
  <si>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</si>
  <si>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</si>
  <si>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</si>
  <si>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</si>
  <si>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</si>
  <si>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</si>
  <si>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</si>
  <si>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</si>
  <si>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</si>
  <si>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</si>
  <si>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</si>
  <si>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</si>
  <si>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</si>
  <si>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</si>
  <si>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</si>
  <si>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</si>
  <si>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</si>
  <si>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</si>
  <si>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</si>
  <si>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</si>
  <si>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</si>
  <si>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</si>
  <si>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</si>
  <si>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</si>
  <si>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</si>
  <si>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</si>
  <si>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</si>
  <si>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</si>
  <si>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</si>
  <si>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</si>
  <si>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</si>
  <si>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</si>
  <si>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</si>
  <si>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</si>
  <si>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</si>
  <si>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</si>
  <si>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</si>
  <si>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</si>
  <si>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</si>
  <si>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</si>
  <si>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</si>
  <si>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</si>
  <si>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</si>
  <si>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</si>
  <si>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</si>
  <si>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</si>
  <si>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</si>
  <si>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</si>
  <si>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</si>
  <si>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</si>
  <si>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</si>
  <si>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</si>
  <si>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</si>
  <si>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</si>
  <si>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</si>
  <si>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</si>
  <si>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</si>
  <si>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</si>
  <si>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</si>
  <si>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</si>
  <si>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</si>
  <si>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</si>
  <si>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</si>
  <si>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</si>
  <si>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</si>
  <si>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</si>
  <si>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</si>
  <si>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</si>
  <si>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</si>
  <si>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</si>
  <si>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</si>
  <si>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</si>
  <si>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</si>
  <si>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</si>
  <si>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</si>
  <si>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</si>
  <si>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</si>
  <si>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</si>
  <si>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</si>
  <si>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</si>
  <si>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</si>
  <si>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</si>
  <si>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</si>
  <si>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</si>
  <si>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</si>
  <si>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</si>
  <si>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</si>
  <si>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</si>
  <si>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</si>
  <si>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</si>
  <si>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</si>
  <si>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</si>
  <si>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</si>
  <si>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</si>
  <si>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</si>
  <si>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</si>
  <si>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</si>
  <si>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</si>
  <si>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</si>
  <si>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</si>
  <si>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</si>
  <si>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</si>
  <si>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</si>
  <si>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</si>
  <si>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</si>
  <si>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</si>
  <si>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</si>
  <si>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</si>
  <si>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</si>
  <si>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</si>
  <si>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</si>
  <si>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</si>
  <si>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</si>
  <si>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</si>
  <si>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</si>
  <si>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</si>
  <si>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</si>
  <si>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</si>
  <si>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</si>
  <si>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</si>
  <si>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</si>
  <si>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</si>
  <si>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</si>
  <si>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</si>
  <si>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</si>
  <si>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</si>
  <si>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</si>
  <si>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</si>
  <si>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</si>
  <si>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</si>
  <si>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</si>
  <si>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</si>
  <si>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</si>
  <si>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</si>
  <si>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</si>
  <si>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</si>
  <si>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</si>
  <si>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</si>
  <si>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</si>
  <si>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</si>
  <si>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</si>
  <si>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</si>
  <si>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</si>
  <si>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</si>
  <si>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</si>
  <si>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</si>
  <si>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</si>
  <si>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</si>
  <si>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</si>
  <si>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</si>
  <si>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</si>
  <si>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</si>
  <si>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</si>
  <si>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</si>
  <si>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</si>
  <si>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</si>
  <si>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</si>
  <si>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</si>
  <si>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</si>
  <si>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</si>
  <si>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</si>
  <si>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</si>
  <si>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</si>
  <si>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</si>
  <si>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</si>
  <si>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</si>
  <si>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</si>
  <si>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</si>
  <si>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</si>
  <si>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</si>
  <si>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</si>
  <si>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</si>
  <si>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</si>
  <si>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</si>
  <si>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</si>
  <si>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</si>
  <si>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</si>
  <si>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</si>
  <si>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</si>
  <si>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</si>
  <si>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</si>
  <si>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</si>
  <si>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</si>
  <si>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</si>
  <si>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</si>
  <si>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</si>
  <si>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</si>
  <si>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</si>
  <si>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</si>
  <si>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</si>
  <si>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</si>
  <si>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</si>
  <si>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</si>
  <si>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</si>
  <si>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</si>
  <si>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</si>
  <si>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</si>
  <si>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</si>
  <si>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</si>
  <si>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</si>
  <si>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</si>
  <si>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</si>
  <si>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</si>
  <si>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</si>
  <si>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</si>
  <si>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</si>
  <si>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</si>
  <si>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</si>
  <si>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</si>
  <si>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</si>
  <si>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</si>
  <si>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</si>
  <si>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</si>
  <si>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</si>
  <si>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</si>
  <si>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</si>
  <si>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</si>
  <si>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</si>
  <si>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</si>
  <si>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</si>
  <si>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</si>
  <si>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</si>
  <si>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</si>
  <si>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</si>
  <si>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</si>
  <si>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</si>
  <si>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</si>
  <si>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</si>
  <si>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</si>
  <si>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</si>
  <si>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</si>
  <si>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</si>
  <si>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</si>
  <si>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</si>
  <si>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</si>
  <si>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</si>
  <si>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</si>
  <si>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</si>
  <si>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</si>
  <si>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</si>
  <si>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</si>
  <si>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</si>
  <si>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</si>
  <si>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</si>
  <si>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</si>
  <si>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</si>
  <si>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</si>
  <si>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</si>
  <si>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</si>
  <si>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</si>
  <si>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</si>
  <si>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</si>
  <si>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</si>
  <si>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</si>
  <si>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</si>
  <si>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</si>
  <si>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</si>
  <si>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</si>
  <si>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</si>
  <si>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</si>
  <si>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</si>
  <si>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</si>
  <si>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</si>
  <si>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</si>
  <si>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</si>
  <si>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</si>
  <si>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</si>
  <si>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</si>
  <si>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</si>
  <si>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</si>
  <si>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</si>
  <si>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</si>
  <si>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</si>
  <si>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</si>
  <si>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</si>
  <si>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</si>
  <si>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</si>
  <si>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</si>
  <si>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</si>
  <si>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</si>
  <si>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</si>
  <si>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</si>
  <si>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</si>
  <si>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</si>
  <si>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</si>
  <si>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</si>
  <si>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</si>
  <si>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</si>
  <si>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</si>
  <si>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</si>
  <si>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</si>
  <si>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</si>
  <si>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</si>
  <si>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</si>
  <si>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</si>
  <si>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</si>
  <si>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</si>
  <si>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</si>
  <si>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</si>
  <si>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</si>
  <si>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</si>
  <si>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</si>
  <si>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</si>
  <si>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</si>
  <si>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</si>
  <si>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</si>
  <si>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</si>
  <si>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</si>
  <si>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</si>
  <si>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</si>
  <si>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</si>
  <si>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</si>
  <si>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</si>
  <si>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</si>
  <si>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</si>
  <si>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</si>
  <si>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</si>
  <si>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</si>
  <si>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</si>
  <si>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</si>
  <si>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</si>
  <si>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</si>
  <si>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</si>
  <si>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</si>
  <si>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</si>
  <si>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</si>
  <si>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</si>
  <si>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</si>
  <si>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</si>
  <si>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</si>
  <si>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</si>
  <si>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</si>
  <si>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</si>
  <si>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</si>
  <si>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</si>
  <si>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</si>
  <si>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</si>
  <si>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</si>
  <si>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</si>
  <si>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</si>
  <si>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</si>
  <si>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</si>
  <si>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</si>
  <si>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</si>
  <si>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</si>
  <si>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</si>
  <si>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</si>
  <si>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</si>
  <si>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</si>
  <si>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</si>
  <si>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</si>
  <si>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</si>
  <si>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</si>
  <si>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</si>
  <si>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</si>
  <si>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</si>
  <si>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</si>
  <si>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</si>
  <si>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</si>
  <si>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</si>
  <si>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</si>
  <si>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</si>
  <si>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</si>
  <si>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</si>
  <si>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</si>
  <si>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</si>
  <si>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</si>
  <si>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</si>
  <si>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</si>
  <si>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</si>
  <si>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</si>
  <si>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</si>
  <si>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</si>
  <si>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</si>
  <si>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</si>
  <si>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</si>
  <si>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</si>
  <si>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</si>
  <si>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</si>
  <si>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</si>
  <si>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</si>
  <si>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</si>
  <si>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</si>
  <si>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</si>
  <si>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</si>
  <si>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</si>
  <si>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</si>
  <si>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</si>
  <si>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</si>
  <si>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</si>
  <si>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</si>
  <si>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</si>
  <si>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</si>
  <si>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</si>
  <si>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</si>
  <si>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</si>
  <si>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</si>
  <si>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</si>
  <si>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</si>
  <si>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</si>
  <si>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</si>
  <si>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</si>
  <si>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</si>
  <si>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</si>
  <si>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</si>
  <si>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</si>
  <si>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</si>
  <si>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</si>
  <si>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</si>
  <si>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</si>
  <si>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</si>
  <si>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</si>
  <si>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</si>
  <si>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</si>
  <si>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</si>
  <si>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</si>
  <si>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</si>
  <si>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</si>
  <si>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</si>
  <si>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</si>
  <si>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</si>
  <si>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</si>
  <si>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</si>
  <si>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</si>
  <si>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</si>
  <si>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</si>
  <si>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</si>
  <si>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</si>
  <si>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</si>
  <si>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</si>
  <si>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</si>
  <si>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</si>
  <si>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</si>
  <si>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</si>
  <si>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</si>
  <si>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</si>
  <si>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</si>
  <si>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</si>
  <si>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</si>
  <si>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</si>
  <si>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</si>
  <si>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</si>
  <si>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</si>
  <si>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</si>
  <si>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</si>
  <si>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</si>
  <si>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</si>
  <si>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</si>
  <si>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</si>
  <si>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</si>
  <si>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</si>
  <si>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</si>
  <si>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</si>
  <si>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</si>
  <si>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</si>
  <si>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</si>
  <si>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</si>
  <si>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</si>
  <si>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</si>
  <si>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</si>
  <si>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</si>
  <si>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</si>
  <si>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</si>
  <si>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</si>
  <si>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</si>
  <si>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</si>
  <si>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</si>
  <si>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</si>
  <si>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</si>
  <si>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</si>
  <si>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</si>
  <si>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</si>
  <si>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</si>
  <si>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</si>
  <si>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</si>
  <si>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</si>
  <si>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</si>
  <si>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</si>
  <si>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</si>
  <si>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</si>
  <si>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</si>
  <si>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</si>
  <si>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</si>
  <si>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</si>
  <si>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</si>
  <si>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</si>
  <si>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</si>
  <si>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</si>
  <si>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</si>
  <si>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</si>
  <si>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</si>
  <si>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</si>
  <si>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</si>
  <si>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</si>
  <si>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</si>
  <si>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</si>
  <si>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</si>
  <si>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</si>
  <si>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</si>
  <si>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</si>
  <si>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</si>
  <si>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</si>
  <si>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</si>
  <si>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</si>
  <si>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</si>
  <si>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</si>
  <si>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</si>
  <si>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</si>
  <si>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</si>
  <si>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</si>
  <si>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</si>
  <si>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</si>
  <si>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</si>
  <si>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</si>
  <si>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</si>
  <si>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</si>
  <si>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</si>
  <si>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</si>
  <si>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</si>
  <si>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</si>
  <si>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</si>
  <si>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</si>
  <si>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</si>
  <si>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</si>
  <si>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</si>
  <si>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</si>
  <si>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</si>
  <si>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</si>
  <si>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</si>
  <si>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</si>
  <si>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</si>
  <si>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</si>
  <si>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</si>
  <si>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</si>
  <si>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</si>
  <si>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</si>
  <si>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</si>
  <si>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</si>
  <si>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</si>
  <si>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</si>
  <si>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</si>
  <si>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</si>
  <si>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</si>
  <si>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</si>
  <si>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</si>
  <si>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</si>
  <si>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</si>
  <si>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</si>
  <si>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</si>
  <si>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</si>
  <si>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</si>
  <si>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</si>
  <si>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</si>
  <si>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</si>
  <si>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</si>
  <si>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</si>
  <si>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</si>
  <si>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</si>
  <si>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</si>
  <si>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</si>
  <si>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</si>
  <si>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</si>
  <si>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</si>
  <si>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</si>
  <si>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</si>
  <si>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</si>
  <si>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</si>
  <si>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</si>
  <si>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</si>
  <si>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</si>
  <si>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</si>
  <si>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</si>
  <si>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</si>
  <si>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</si>
  <si>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</si>
  <si>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</si>
  <si>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</si>
  <si>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</si>
  <si>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</si>
  <si>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</si>
  <si>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</si>
  <si>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</si>
  <si>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</si>
  <si>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</si>
  <si>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</si>
  <si>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</si>
  <si>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</si>
  <si>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</si>
  <si>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</si>
  <si>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</si>
  <si>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</si>
  <si>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</si>
  <si>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</si>
  <si>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</si>
  <si>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</si>
  <si>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</si>
  <si>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</si>
  <si>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</si>
  <si>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</si>
  <si>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</si>
  <si>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</si>
  <si>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</si>
  <si>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</si>
  <si>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</si>
  <si>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</si>
  <si>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</si>
  <si>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</si>
  <si>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</si>
  <si>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</si>
  <si>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</si>
  <si>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</si>
  <si>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</si>
  <si>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</si>
  <si>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</si>
  <si>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</si>
  <si>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</si>
  <si>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</si>
  <si>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</si>
  <si>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</si>
  <si>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</si>
  <si>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</si>
  <si>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</si>
  <si>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</si>
  <si>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</si>
  <si>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</si>
  <si>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</si>
  <si>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</si>
  <si>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</si>
  <si>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</si>
  <si>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</si>
  <si>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</si>
  <si>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</si>
  <si>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</si>
  <si>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</si>
  <si>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</si>
  <si>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</si>
  <si>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</si>
  <si>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</si>
  <si>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</si>
  <si>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</si>
  <si>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</si>
  <si>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</si>
  <si>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</si>
  <si>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</si>
  <si>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</si>
  <si>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</si>
  <si>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</si>
  <si>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</si>
  <si>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</si>
  <si>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</si>
  <si>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</si>
  <si>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</si>
  <si>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</si>
  <si>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</si>
  <si>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</si>
  <si>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</si>
  <si>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</si>
  <si>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</si>
  <si>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</si>
  <si>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</si>
  <si>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</si>
  <si>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</si>
  <si>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</si>
  <si>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</si>
  <si>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</si>
  <si>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</si>
  <si>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</si>
  <si>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</si>
  <si>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</si>
  <si>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</si>
  <si>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</si>
  <si>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</si>
  <si>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</si>
  <si>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</si>
  <si>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</si>
  <si>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</si>
  <si>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</si>
  <si>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</si>
  <si>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</si>
  <si>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</si>
  <si>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</si>
  <si>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</si>
  <si>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</si>
  <si>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</si>
  <si>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</si>
  <si>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</si>
  <si>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</si>
  <si>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</si>
  <si>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</si>
  <si>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</si>
  <si>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</si>
  <si>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</si>
  <si>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</si>
  <si>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</si>
  <si>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</si>
  <si>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</si>
  <si>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</si>
  <si>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</si>
  <si>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</si>
  <si>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</si>
  <si>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</si>
  <si>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</si>
  <si>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</si>
  <si>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</si>
  <si>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</si>
  <si>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</si>
  <si>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</si>
  <si>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</si>
  <si>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</si>
  <si>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</si>
  <si>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</si>
  <si>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</si>
  <si>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</si>
  <si>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</si>
  <si>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</si>
  <si>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</si>
  <si>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</si>
  <si>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</si>
  <si>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</si>
  <si>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</si>
  <si>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</si>
  <si>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</si>
  <si>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</si>
  <si>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</si>
  <si>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</si>
  <si>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</si>
  <si>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</si>
  <si>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</si>
  <si>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</si>
  <si>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</si>
  <si>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</si>
  <si>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</si>
  <si>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</si>
  <si>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</si>
  <si>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</si>
  <si>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</si>
  <si>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</si>
  <si>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</si>
  <si>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</si>
  <si>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</si>
  <si>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</si>
  <si>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</si>
  <si>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</si>
  <si>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</si>
  <si>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</si>
  <si>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</si>
  <si>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</si>
  <si>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</si>
  <si>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</si>
  <si>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</si>
  <si>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</si>
  <si>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</si>
  <si>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</si>
  <si>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</si>
  <si>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</si>
  <si>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</si>
  <si>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</si>
  <si>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</si>
  <si>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</si>
  <si>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</si>
  <si>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</si>
  <si>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</si>
  <si>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</si>
  <si>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</si>
  <si>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</si>
  <si>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</si>
  <si>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</si>
  <si>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</si>
  <si>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</si>
  <si>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</si>
  <si>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</si>
  <si>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</si>
  <si>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</si>
  <si>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</si>
  <si>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</si>
  <si>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</si>
  <si>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</si>
  <si>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</si>
  <si>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</si>
  <si>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</si>
  <si>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</si>
  <si>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</si>
  <si>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</si>
  <si>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</si>
  <si>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</si>
  <si>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</si>
  <si>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</si>
  <si>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</si>
  <si>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</si>
  <si>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</si>
  <si>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</si>
  <si>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</si>
  <si>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</si>
  <si>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</si>
  <si>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</si>
  <si>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</si>
  <si>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</si>
  <si>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</si>
  <si>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</si>
  <si>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</si>
  <si>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</si>
  <si>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</si>
  <si>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</si>
  <si>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</si>
  <si>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</si>
  <si>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</si>
  <si>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</si>
  <si>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</si>
  <si>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</si>
  <si>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</si>
  <si>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</si>
  <si>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</si>
  <si>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</si>
  <si>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</si>
  <si>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</si>
  <si>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</si>
  <si>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</si>
  <si>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</si>
  <si>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</si>
  <si>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</si>
  <si>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</si>
  <si>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</si>
  <si>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</si>
  <si>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</si>
  <si>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</si>
  <si>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</si>
  <si>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</si>
  <si>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</si>
  <si>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</si>
  <si>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</si>
  <si>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</si>
  <si>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</si>
  <si>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</si>
  <si>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</si>
  <si>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</si>
  <si>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</si>
  <si>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</si>
  <si>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</si>
  <si>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</si>
  <si>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</si>
  <si>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</si>
  <si>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</si>
  <si>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</si>
  <si>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</si>
  <si>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</si>
  <si>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</si>
  <si>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</si>
  <si>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</si>
  <si>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</si>
  <si>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</si>
  <si>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</si>
  <si>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</si>
  <si>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</si>
  <si>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</si>
  <si>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</si>
  <si>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</si>
  <si>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</si>
  <si>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</si>
  <si>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</si>
  <si>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</si>
  <si>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</si>
  <si>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</si>
  <si>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</si>
  <si>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</si>
  <si>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</si>
  <si>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</si>
  <si>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</si>
  <si>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</si>
  <si>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</si>
  <si>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</si>
  <si>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</si>
  <si>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</si>
  <si>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</si>
  <si>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</si>
  <si>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</si>
  <si>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</si>
  <si>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</si>
  <si>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</si>
  <si>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</si>
  <si>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</si>
  <si>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</si>
  <si>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</si>
  <si>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</si>
  <si>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</si>
  <si>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</si>
  <si>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</si>
  <si>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</si>
  <si>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</si>
  <si>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</si>
  <si>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</si>
  <si>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</si>
  <si>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</si>
  <si>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</si>
  <si>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</si>
  <si>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</si>
  <si>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</si>
  <si>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</si>
  <si>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</si>
  <si>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</si>
  <si>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</si>
  <si>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</si>
  <si>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</si>
  <si>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</si>
  <si>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</si>
  <si>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</si>
  <si>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</si>
  <si>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</si>
  <si>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</si>
  <si>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</si>
  <si>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</si>
  <si>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</si>
  <si>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</si>
  <si>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</si>
  <si>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</si>
  <si>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</si>
  <si>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</si>
  <si>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</si>
  <si>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</si>
  <si>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</si>
  <si>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</si>
  <si>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</si>
  <si>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</si>
  <si>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</si>
  <si>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</si>
  <si>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</si>
  <si>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</si>
  <si>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</si>
  <si>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</si>
  <si>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</si>
  <si>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</si>
  <si>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</si>
  <si>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</si>
  <si>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</si>
  <si>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</si>
  <si>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</si>
  <si>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</si>
  <si>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</si>
  <si>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</si>
  <si>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</si>
  <si>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</si>
  <si>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</si>
  <si>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</si>
  <si>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</si>
  <si>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</si>
  <si>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</si>
  <si>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</si>
  <si>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</si>
  <si>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</si>
  <si>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</si>
  <si>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</si>
  <si>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</si>
  <si>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</si>
  <si>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</si>
  <si>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</si>
  <si>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</si>
  <si>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</si>
  <si>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</si>
  <si>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</si>
  <si>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</si>
  <si>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</si>
  <si>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</si>
  <si>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</si>
  <si>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</si>
  <si>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</si>
  <si>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</si>
  <si>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</si>
  <si>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</si>
  <si>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</si>
  <si>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</si>
  <si>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</si>
  <si>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</si>
  <si>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</si>
  <si>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</si>
  <si>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</si>
  <si>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</si>
  <si>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</si>
  <si>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</si>
  <si>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</si>
  <si>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</si>
  <si>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</si>
  <si>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</si>
  <si>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</si>
  <si>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</si>
  <si>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</si>
  <si>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</si>
  <si>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</si>
  <si>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</si>
  <si>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</si>
  <si>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</si>
  <si>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</si>
  <si>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</si>
  <si>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</si>
  <si>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</si>
  <si>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</si>
  <si>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</si>
  <si>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</si>
  <si>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</si>
  <si>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</si>
  <si>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</si>
  <si>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</si>
  <si>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</si>
  <si>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</si>
  <si>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</si>
  <si>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</si>
  <si>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</si>
  <si>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</si>
  <si>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</si>
  <si>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</si>
  <si>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</si>
  <si>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</si>
  <si>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</si>
  <si>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</si>
  <si>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</si>
  <si>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</si>
  <si>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</si>
  <si>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</si>
  <si>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</si>
  <si>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</si>
  <si>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</si>
  <si>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</si>
  <si>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</si>
  <si>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</si>
  <si>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</si>
  <si>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</si>
  <si>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</si>
  <si>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</si>
  <si>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</si>
  <si>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</si>
  <si>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</si>
  <si>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</si>
  <si>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</si>
  <si>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</si>
  <si>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</si>
  <si>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</si>
  <si>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</si>
  <si>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</si>
  <si>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</si>
  <si>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</si>
  <si>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</si>
  <si>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</si>
  <si>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</si>
  <si>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</si>
  <si>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</si>
  <si>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</si>
  <si>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</si>
  <si>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</si>
  <si>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</si>
  <si>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</si>
  <si>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</si>
  <si>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</si>
  <si>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</si>
  <si>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</si>
  <si>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</si>
  <si>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</si>
  <si>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</si>
  <si>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</si>
  <si>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</si>
  <si>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</si>
  <si>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</si>
  <si>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</si>
  <si>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</si>
  <si>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</si>
  <si>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</si>
  <si>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</si>
  <si>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</si>
  <si>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</si>
  <si>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</si>
  <si>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</si>
  <si>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</si>
  <si>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</si>
  <si>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</si>
  <si>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</si>
  <si>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</si>
  <si>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</si>
  <si>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</si>
  <si>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</si>
  <si>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</si>
  <si>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</si>
  <si>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</si>
  <si>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</si>
  <si>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</si>
  <si>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</si>
  <si>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</si>
  <si>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</si>
  <si>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</si>
  <si>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</si>
  <si>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</si>
  <si>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</si>
  <si>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</si>
  <si>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</si>
  <si>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</si>
  <si>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</si>
  <si>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</si>
  <si>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</si>
  <si>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</si>
  <si>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</si>
  <si>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</si>
  <si>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</si>
  <si>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</si>
  <si>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</si>
  <si>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</si>
  <si>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</si>
  <si>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</si>
  <si>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</si>
  <si>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</si>
  <si>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</si>
  <si>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</si>
  <si>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</si>
  <si>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</si>
  <si>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</si>
  <si>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</si>
  <si>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</si>
  <si>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</si>
  <si>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</si>
  <si>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</si>
  <si>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</si>
  <si>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</si>
  <si>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</si>
  <si>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</si>
  <si>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</si>
  <si>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</si>
  <si>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</si>
  <si>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</si>
  <si>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</si>
  <si>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</si>
  <si>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</si>
  <si>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</si>
  <si>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</si>
  <si>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</si>
  <si>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</si>
  <si>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</si>
  <si>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</si>
  <si>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</si>
  <si>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</si>
  <si>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</si>
  <si>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</si>
  <si>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</si>
  <si>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</si>
  <si>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</si>
  <si>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</si>
  <si>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</si>
  <si>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</si>
  <si>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</si>
  <si>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</si>
  <si>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</si>
  <si>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</si>
  <si>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</si>
  <si>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</si>
  <si>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</si>
  <si>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</si>
  <si>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</si>
  <si>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</si>
  <si>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</si>
  <si>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</si>
  <si>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</si>
  <si>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</si>
  <si>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</si>
  <si>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</si>
  <si>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</si>
  <si>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</si>
  <si>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</si>
  <si>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</si>
  <si>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</si>
  <si>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</si>
  <si>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</si>
  <si>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</si>
  <si>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</si>
  <si>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</si>
  <si>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</si>
  <si>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</si>
  <si>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</si>
  <si>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</si>
  <si>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</si>
  <si>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</si>
  <si>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</si>
  <si>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</si>
  <si>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</si>
  <si>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</si>
  <si>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</si>
  <si>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</si>
  <si>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</si>
  <si>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</si>
  <si>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</si>
  <si>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</si>
  <si>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</si>
  <si>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</si>
  <si>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</si>
  <si>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</si>
  <si>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</si>
  <si>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</si>
  <si>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</si>
  <si>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</si>
  <si>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</si>
  <si>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</si>
  <si>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</si>
  <si>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</si>
  <si>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</si>
  <si>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</si>
  <si>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</si>
  <si>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</si>
  <si>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</si>
  <si>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</si>
  <si>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</si>
  <si>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</si>
  <si>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</si>
  <si>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</si>
  <si>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</si>
  <si>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</si>
  <si>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</si>
  <si>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</si>
  <si>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</si>
  <si>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</si>
  <si>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</si>
  <si>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</si>
  <si>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</si>
  <si>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</si>
  <si>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</si>
  <si>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</si>
  <si>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</si>
  <si>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</si>
  <si>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</si>
  <si>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</si>
  <si>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</si>
  <si>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</si>
  <si>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</si>
  <si>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</si>
  <si>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</si>
  <si>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</si>
  <si>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</si>
  <si>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</si>
  <si>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</si>
  <si>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</si>
  <si>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</si>
  <si>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</si>
  <si>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</si>
  <si>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</si>
  <si>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</si>
  <si>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</si>
  <si>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</si>
  <si>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</si>
  <si>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</si>
  <si>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</si>
  <si>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</si>
  <si>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</si>
  <si>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</si>
  <si>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</si>
  <si>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</si>
  <si>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</si>
  <si>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</si>
  <si>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</si>
  <si>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</si>
  <si>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</si>
  <si>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</si>
  <si>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</si>
  <si>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</si>
  <si>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</si>
  <si>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</si>
  <si>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</si>
  <si>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</si>
  <si>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</si>
  <si>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</si>
  <si>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</si>
  <si>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</si>
  <si>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</si>
  <si>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</si>
  <si>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</si>
  <si>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</si>
  <si>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</si>
  <si>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</si>
  <si>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</si>
  <si>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</si>
  <si>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</si>
  <si>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</si>
  <si>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</si>
  <si>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</si>
  <si>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</si>
  <si>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</si>
  <si>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</si>
  <si>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</si>
  <si>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</si>
  <si>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</si>
  <si>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</si>
  <si>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</si>
  <si>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</si>
  <si>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</si>
  <si>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</si>
  <si>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</si>
  <si>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</si>
  <si>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</si>
  <si>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</si>
  <si>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</si>
  <si>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</si>
  <si>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</si>
  <si>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</si>
  <si>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</si>
  <si>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</si>
  <si>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</si>
  <si>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</si>
  <si>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</si>
  <si>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</si>
  <si>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</si>
  <si>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</si>
  <si>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</si>
  <si>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</si>
  <si>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</si>
  <si>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</si>
  <si>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</si>
  <si>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</si>
  <si>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</si>
  <si>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</si>
  <si>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</si>
  <si>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</si>
  <si>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</si>
  <si>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</si>
  <si>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</si>
  <si>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</si>
  <si>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</si>
  <si>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</si>
  <si>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</si>
  <si>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</si>
  <si>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</si>
  <si>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</si>
  <si>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</si>
  <si>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</si>
  <si>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</si>
  <si>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</si>
  <si>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</si>
  <si>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</si>
  <si>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</si>
  <si>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</si>
  <si>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</si>
  <si>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</si>
  <si>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</si>
  <si>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</si>
  <si>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</si>
  <si>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</si>
  <si>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</si>
  <si>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</si>
  <si>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</si>
  <si>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</si>
  <si>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</si>
  <si>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</si>
  <si>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</si>
  <si>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</si>
  <si>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</si>
  <si>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</si>
  <si>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</si>
  <si>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</si>
  <si>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</si>
  <si>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</si>
  <si>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</si>
  <si>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</si>
  <si>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</si>
  <si>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</si>
  <si>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</si>
  <si>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</si>
  <si>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</si>
  <si>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</si>
  <si>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</si>
  <si>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</si>
  <si>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</si>
  <si>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</si>
  <si>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</si>
  <si>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</si>
  <si>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</si>
  <si>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</si>
  <si>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</si>
  <si>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</si>
  <si>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</si>
  <si>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</si>
  <si>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</si>
  <si>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</si>
  <si>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</si>
  <si>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</si>
  <si>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</si>
  <si>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</si>
  <si>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</si>
  <si>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</si>
  <si>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</si>
  <si>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</si>
  <si>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</si>
  <si>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</si>
  <si>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</si>
  <si>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</si>
  <si>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</si>
  <si>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</si>
  <si>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</si>
  <si>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</si>
  <si>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</si>
  <si>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</si>
  <si>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</si>
  <si>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</si>
  <si>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</si>
  <si>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</si>
  <si>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</si>
  <si>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</si>
  <si>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</si>
  <si>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</si>
  <si>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</si>
  <si>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</si>
  <si>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</si>
  <si>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</si>
  <si>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</si>
  <si>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</si>
  <si>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</si>
  <si>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</si>
  <si>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</si>
  <si>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</si>
  <si>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</si>
  <si>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</si>
  <si>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</si>
  <si>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</si>
  <si>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</si>
  <si>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</si>
  <si>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</si>
  <si>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</si>
  <si>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</si>
  <si>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</si>
  <si>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</si>
  <si>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</si>
  <si>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</si>
  <si>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</si>
  <si>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</si>
  <si>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</si>
  <si>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</si>
  <si>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</si>
  <si>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</si>
  <si>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</si>
  <si>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</si>
  <si>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</si>
  <si>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</si>
  <si>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</si>
  <si>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</si>
  <si>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</si>
  <si>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</si>
  <si>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</si>
  <si>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</si>
  <si>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</si>
  <si>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</si>
  <si>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</si>
  <si>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</si>
  <si>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</si>
  <si>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</si>
  <si>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</si>
  <si>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</si>
  <si>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</si>
  <si>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</si>
  <si>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</si>
  <si>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</si>
  <si>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</si>
  <si>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</si>
  <si>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</si>
  <si>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</si>
  <si>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</si>
  <si>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</si>
  <si>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</si>
  <si>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</si>
  <si>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</si>
  <si>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</si>
  <si>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</si>
  <si>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</si>
  <si>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</si>
  <si>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</si>
  <si>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</si>
  <si>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</si>
  <si>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</si>
  <si>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</si>
  <si>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</si>
  <si>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</si>
  <si>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</si>
  <si>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</si>
  <si>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</si>
  <si>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</si>
  <si>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</si>
  <si>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</si>
  <si>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</si>
  <si>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</si>
  <si>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</si>
  <si>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</si>
  <si>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</si>
  <si>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</si>
  <si>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</si>
  <si>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</si>
  <si>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</si>
  <si>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</si>
  <si>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</si>
  <si>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</si>
  <si>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</si>
  <si>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</si>
  <si>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</si>
  <si>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</si>
  <si>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</si>
  <si>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</si>
  <si>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</si>
  <si>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</si>
  <si>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</si>
  <si>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</si>
  <si>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</si>
  <si>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</si>
  <si>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</si>
  <si>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</si>
  <si>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</si>
  <si>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</si>
  <si>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</si>
  <si>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</si>
  <si>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</si>
  <si>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</si>
  <si>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</si>
  <si>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</si>
  <si>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</si>
  <si>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</si>
  <si>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</si>
  <si>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</si>
  <si>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</si>
  <si>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</si>
  <si>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</si>
  <si>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</si>
  <si>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</si>
  <si>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</si>
  <si>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</si>
  <si>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</si>
  <si>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</si>
  <si>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</si>
  <si>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</si>
  <si>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</si>
  <si>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</si>
  <si>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</si>
  <si>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</si>
  <si>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</si>
  <si>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</si>
  <si>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</si>
  <si>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</si>
  <si>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</si>
  <si>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</si>
  <si>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</si>
  <si>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</si>
  <si>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</si>
  <si>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</si>
  <si>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</si>
  <si>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</si>
  <si>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</si>
  <si>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</si>
  <si>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</si>
  <si>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</si>
  <si>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</si>
  <si>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</si>
  <si>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</si>
  <si>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</si>
  <si>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</si>
  <si>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</si>
  <si>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</si>
  <si>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</si>
  <si>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</si>
  <si>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</si>
  <si>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</si>
  <si>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</si>
  <si>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</si>
  <si>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</si>
  <si>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</si>
  <si>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</si>
  <si>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</si>
  <si>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</si>
  <si>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</si>
  <si>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</si>
  <si>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</si>
  <si>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</si>
  <si>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</si>
  <si>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</si>
  <si>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</si>
  <si>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</si>
  <si>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</si>
  <si>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</si>
  <si>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</si>
  <si>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</si>
  <si>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</si>
  <si>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</si>
  <si>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</si>
  <si>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</si>
  <si>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</si>
  <si>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</si>
  <si>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</si>
  <si>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</si>
  <si>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</si>
  <si>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</si>
  <si>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</si>
  <si>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</si>
  <si>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</si>
  <si>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</si>
  <si>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</si>
  <si>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</si>
  <si>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</si>
  <si>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</si>
  <si>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</si>
  <si>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</si>
  <si>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</si>
  <si>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</si>
  <si>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</si>
  <si>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</si>
  <si>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</si>
  <si>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</si>
  <si>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</si>
  <si>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</si>
  <si>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</si>
  <si>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</si>
  <si>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</si>
  <si>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</si>
  <si>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</si>
  <si>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</si>
  <si>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</si>
  <si>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</si>
  <si>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</si>
  <si>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</si>
  <si>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</si>
  <si>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</si>
  <si>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</si>
  <si>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</si>
  <si>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</si>
  <si>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</si>
  <si>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</si>
  <si>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</si>
  <si>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</si>
  <si>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</si>
  <si>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</si>
  <si>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</si>
  <si>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</si>
  <si>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</si>
  <si>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</si>
  <si>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</si>
  <si>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</si>
  <si>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</si>
  <si>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</si>
  <si>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</si>
  <si>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</si>
  <si>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</si>
  <si>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</si>
  <si>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</si>
  <si>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</si>
  <si>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</si>
  <si>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</si>
  <si>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</si>
  <si>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</si>
  <si>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</si>
  <si>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</si>
  <si>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</si>
  <si>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</si>
  <si>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</si>
  <si>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</si>
  <si>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</si>
  <si>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</si>
  <si>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</si>
  <si>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</si>
  <si>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</si>
  <si>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</si>
  <si>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</si>
  <si>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</si>
  <si>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</si>
  <si>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</si>
  <si>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</si>
  <si>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</si>
  <si>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</si>
  <si>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</si>
  <si>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</si>
  <si>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</si>
  <si>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</si>
  <si>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</si>
  <si>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</si>
  <si>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</si>
  <si>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</si>
  <si>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</si>
  <si>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</si>
  <si>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</si>
  <si>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</si>
  <si>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</si>
  <si>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</si>
  <si>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</si>
  <si>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</si>
  <si>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</si>
  <si>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</si>
  <si>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</si>
  <si>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</si>
  <si>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</si>
  <si>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</si>
  <si>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</si>
  <si>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</si>
  <si>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</si>
  <si>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</si>
  <si>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</si>
  <si>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</si>
  <si>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</si>
  <si>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</si>
  <si>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</si>
  <si>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</si>
  <si>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</si>
  <si>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</si>
  <si>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</si>
  <si>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</si>
  <si>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</si>
  <si>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</si>
  <si>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</si>
  <si>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</si>
  <si>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</si>
  <si>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</si>
  <si>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</si>
  <si>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</si>
  <si>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</si>
  <si>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</si>
  <si>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</si>
  <si>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</si>
  <si>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</si>
  <si>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</si>
  <si>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</si>
  <si>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</si>
  <si>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</si>
  <si>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</si>
  <si>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</si>
  <si>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</si>
  <si>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</si>
  <si>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</si>
  <si>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</si>
  <si>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</si>
  <si>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</si>
  <si>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</si>
  <si>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</si>
  <si>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</si>
  <si>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</si>
  <si>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</si>
  <si>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</si>
  <si>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</si>
  <si>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</si>
  <si>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</si>
  <si>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</si>
  <si>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</si>
  <si>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</si>
  <si>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</si>
  <si>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</si>
  <si>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</si>
  <si>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</si>
  <si>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</si>
  <si>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</si>
  <si>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</si>
  <si>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</si>
  <si>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</si>
  <si>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</si>
  <si>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</si>
  <si>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</si>
  <si>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</si>
  <si>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</si>
  <si>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</si>
  <si>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</si>
  <si>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</si>
  <si>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</si>
  <si>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</si>
  <si>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</si>
  <si>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</si>
  <si>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</si>
  <si>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</si>
  <si>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</si>
  <si>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</si>
  <si>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</si>
  <si>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</si>
  <si>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</si>
  <si>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</si>
  <si>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</si>
  <si>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</si>
  <si>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</si>
  <si>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</si>
  <si>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</si>
  <si>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</si>
  <si>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</si>
  <si>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</si>
  <si>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</si>
  <si>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</si>
  <si>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</si>
  <si>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</si>
  <si>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</si>
  <si>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</si>
  <si>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</si>
  <si>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</si>
  <si>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</si>
  <si>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</si>
  <si>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</si>
  <si>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</si>
  <si>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</si>
  <si>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</si>
  <si>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</si>
  <si>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</si>
  <si>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</si>
  <si>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</si>
  <si>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</si>
  <si>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</si>
  <si>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</si>
  <si>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</si>
  <si>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</si>
  <si>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</si>
  <si>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</si>
  <si>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</si>
  <si>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</si>
  <si>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</si>
  <si>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</si>
  <si>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</si>
  <si>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</si>
  <si>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</si>
  <si>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</si>
  <si>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</si>
  <si>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</si>
  <si>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</si>
  <si>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</si>
  <si>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</si>
  <si>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</si>
  <si>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</si>
  <si>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</si>
  <si>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</si>
  <si>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</si>
  <si>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</si>
  <si>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</si>
  <si>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</si>
  <si>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</si>
  <si>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</si>
  <si>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</si>
  <si>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</si>
  <si>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</si>
  <si>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</si>
  <si>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</si>
  <si>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</si>
  <si>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</si>
  <si>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</si>
  <si>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</si>
  <si>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</si>
  <si>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</si>
  <si>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</si>
  <si>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</si>
  <si>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</si>
  <si>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</si>
  <si>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</si>
  <si>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</si>
  <si>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</si>
  <si>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</si>
  <si>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</si>
  <si>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</si>
  <si>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</si>
  <si>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</si>
  <si>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</si>
  <si>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</si>
  <si>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</si>
  <si>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</si>
  <si>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</si>
  <si>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</si>
  <si>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</si>
  <si>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</si>
  <si>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</si>
  <si>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</si>
  <si>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</si>
  <si>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</si>
  <si>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</si>
  <si>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</si>
  <si>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</si>
  <si>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</si>
  <si>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</si>
  <si>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</si>
  <si>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</si>
  <si>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</si>
  <si>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</si>
  <si>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</si>
  <si>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</si>
  <si>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</si>
  <si>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</si>
  <si>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</si>
  <si>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</si>
  <si>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</si>
  <si>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</si>
  <si>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</si>
  <si>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</si>
  <si>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</si>
  <si>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</si>
  <si>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</si>
  <si>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</si>
  <si>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</si>
  <si>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</si>
  <si>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</si>
  <si>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</si>
  <si>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</si>
  <si>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</si>
  <si>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</si>
  <si>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</si>
  <si>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</si>
  <si>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</si>
  <si>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</si>
  <si>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</si>
  <si>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</si>
  <si>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</si>
  <si>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</si>
  <si>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</si>
  <si>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</si>
  <si>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</si>
  <si>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</si>
  <si>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</si>
  <si>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</si>
  <si>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</si>
  <si>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</si>
  <si>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</si>
  <si>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</si>
  <si>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</si>
  <si>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</si>
  <si>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</si>
  <si>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</si>
  <si>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</si>
  <si>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</si>
  <si>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</si>
  <si>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</si>
  <si>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</si>
  <si>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</si>
  <si>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</si>
  <si>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</si>
  <si>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</si>
  <si>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</si>
  <si>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</si>
  <si>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</si>
  <si>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</si>
  <si>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</si>
  <si>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</si>
  <si>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</si>
  <si>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</si>
  <si>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</si>
  <si>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</si>
  <si>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</si>
  <si>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</si>
  <si>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</si>
  <si>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</si>
  <si>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</si>
  <si>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</si>
  <si>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</si>
  <si>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</si>
  <si>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</si>
  <si>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</si>
  <si>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</si>
  <si>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</si>
  <si>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</si>
  <si>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</si>
  <si>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</si>
  <si>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</si>
  <si>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</si>
  <si>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</si>
  <si>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</si>
  <si>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</si>
  <si>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</si>
  <si>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</si>
  <si>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</si>
  <si>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</si>
  <si>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</si>
  <si>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</si>
  <si>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</si>
  <si>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</si>
  <si>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</si>
  <si>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</si>
  <si>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</si>
  <si>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</si>
  <si>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</si>
  <si>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</si>
  <si>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</si>
  <si>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</si>
  <si>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</si>
  <si>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</si>
  <si>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</si>
  <si>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</si>
  <si>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</si>
  <si>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</si>
  <si>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</si>
  <si>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</si>
  <si>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</si>
  <si>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</si>
  <si>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</si>
  <si>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</si>
  <si>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</si>
  <si>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</si>
  <si>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</si>
  <si>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</si>
  <si>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</si>
  <si>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</si>
  <si>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</si>
  <si>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</si>
  <si>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</si>
  <si>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</si>
  <si>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</si>
  <si>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</si>
  <si>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</si>
  <si>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</si>
  <si>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</si>
  <si>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</si>
  <si>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</si>
  <si>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</si>
  <si>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</si>
  <si>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</si>
  <si>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</si>
  <si>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</si>
  <si>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</si>
  <si>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</si>
  <si>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</si>
  <si>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</si>
  <si>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</si>
  <si>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</si>
  <si>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</si>
  <si>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</si>
  <si>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</si>
  <si>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</si>
  <si>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</si>
  <si>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</si>
  <si>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</si>
  <si>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</si>
  <si>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</si>
  <si>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</si>
  <si>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</si>
  <si>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</si>
  <si>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</si>
  <si>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</si>
  <si>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</si>
  <si>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</si>
  <si>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</si>
  <si>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</si>
  <si>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</si>
  <si>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</si>
  <si>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</si>
  <si>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</si>
  <si>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</si>
  <si>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</si>
  <si>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</si>
  <si>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</si>
  <si>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</si>
  <si>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</si>
  <si>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</si>
  <si>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</si>
  <si>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</si>
  <si>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</si>
  <si>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</si>
  <si>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</si>
  <si>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</si>
  <si>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</si>
  <si>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</si>
  <si>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</si>
  <si>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</si>
  <si>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</si>
  <si>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</si>
  <si>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</si>
  <si>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</si>
  <si>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</si>
  <si>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</si>
  <si>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</si>
  <si>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</si>
  <si>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</si>
  <si>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</si>
  <si>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</si>
  <si>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</si>
  <si>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</si>
  <si>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</si>
  <si>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</si>
  <si>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</si>
  <si>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</si>
  <si>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</si>
  <si>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</si>
  <si>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</si>
  <si>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</si>
  <si>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</si>
  <si>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</si>
  <si>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</si>
  <si>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</si>
  <si>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</si>
  <si>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</si>
  <si>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</si>
  <si>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</si>
  <si>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</si>
  <si>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</si>
  <si>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</si>
  <si>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</si>
  <si>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</si>
  <si>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</si>
  <si>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</si>
  <si>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</si>
  <si>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</si>
  <si>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</si>
  <si>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</si>
  <si>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</si>
  <si>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</si>
  <si>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</si>
  <si>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</si>
  <si>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</si>
  <si>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</si>
  <si>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</si>
  <si>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</si>
  <si>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</si>
  <si>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</si>
  <si>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</si>
  <si>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</si>
  <si>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</si>
  <si>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</si>
  <si>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</si>
  <si>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</si>
  <si>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</si>
  <si>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</si>
  <si>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</si>
  <si>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</si>
  <si>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</si>
  <si>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</si>
  <si>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</si>
  <si>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</si>
  <si>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</si>
  <si>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</si>
  <si>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</si>
  <si>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</si>
  <si>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</si>
  <si>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</si>
  <si>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</si>
  <si>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</si>
  <si>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</si>
  <si>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</si>
  <si>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</si>
  <si>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</si>
  <si>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</si>
  <si>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</si>
  <si>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</si>
  <si>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</si>
  <si>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</si>
  <si>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</si>
  <si>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</si>
  <si>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</si>
  <si>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</si>
  <si>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</si>
  <si>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</si>
  <si>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</si>
  <si>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</si>
  <si>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</si>
  <si>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</si>
  <si>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</si>
  <si>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</si>
  <si>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</si>
  <si>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</si>
  <si>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</si>
  <si>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</si>
  <si>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</si>
  <si>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</si>
  <si>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</si>
  <si>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</si>
  <si>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</si>
  <si>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</si>
  <si>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</si>
  <si>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</si>
  <si>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</si>
  <si>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</si>
  <si>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</si>
  <si>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</si>
  <si>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</si>
  <si>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</si>
  <si>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</si>
  <si>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</si>
  <si>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</si>
  <si>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</si>
  <si>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</si>
  <si>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</si>
  <si>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</si>
  <si>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</si>
  <si>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</si>
  <si>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</si>
  <si>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</si>
  <si>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</si>
  <si>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</si>
  <si>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</si>
  <si>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</si>
  <si>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</si>
  <si>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</si>
  <si>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</si>
  <si>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</si>
  <si>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</si>
  <si>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</si>
  <si>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</si>
  <si>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</si>
  <si>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</si>
  <si>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</si>
  <si>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</si>
  <si>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</si>
  <si>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</si>
  <si>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</si>
  <si>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</si>
  <si>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</si>
  <si>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</si>
  <si>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</si>
  <si>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</si>
  <si>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</si>
  <si>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</si>
  <si>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</si>
  <si>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</si>
  <si>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</si>
  <si>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</si>
  <si>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</si>
  <si>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</si>
  <si>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</si>
  <si>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</si>
  <si>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</si>
  <si>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</si>
  <si>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</si>
  <si>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</si>
  <si>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</si>
  <si>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</si>
  <si>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</si>
  <si>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</si>
  <si>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</si>
  <si>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</si>
  <si>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</si>
  <si>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</si>
  <si>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</si>
  <si>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</si>
  <si>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</si>
  <si>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</si>
  <si>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</si>
  <si>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</si>
  <si>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</si>
  <si>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</si>
  <si>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</si>
  <si>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</si>
  <si>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</si>
  <si>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</si>
  <si>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</si>
  <si>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</si>
  <si>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</si>
  <si>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</si>
  <si>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</si>
  <si>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</si>
  <si>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</si>
  <si>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</si>
  <si>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</si>
  <si>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</si>
  <si>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</si>
  <si>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</si>
  <si>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</si>
  <si>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</si>
  <si>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</si>
  <si>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</si>
  <si>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</si>
  <si>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</si>
  <si>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</si>
  <si>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</si>
  <si>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</si>
  <si>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</si>
  <si>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</si>
  <si>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</si>
  <si>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</si>
  <si>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</si>
  <si>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</si>
  <si>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</si>
  <si>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</si>
  <si>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</si>
  <si>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</si>
  <si>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</si>
  <si>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</si>
  <si>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</si>
  <si>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</si>
  <si>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</si>
  <si>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</si>
  <si>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</si>
  <si>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</si>
  <si>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</si>
  <si>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</si>
  <si>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</si>
  <si>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</si>
  <si>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</si>
  <si>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</si>
  <si>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</si>
  <si>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</si>
  <si>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</si>
  <si>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</si>
  <si>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</si>
  <si>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</si>
  <si>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</si>
  <si>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</si>
  <si>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</si>
  <si>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</si>
  <si>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</si>
  <si>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</si>
  <si>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</si>
  <si>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</si>
  <si>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</si>
  <si>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</si>
  <si>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</si>
  <si>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</si>
  <si>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</si>
  <si>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</si>
  <si>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</si>
  <si>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</si>
  <si>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</si>
  <si>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</si>
  <si>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</si>
  <si>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</si>
  <si>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</si>
  <si>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</si>
  <si>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</si>
  <si>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</si>
  <si>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</si>
  <si>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</si>
  <si>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</si>
  <si>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</si>
  <si>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</si>
  <si>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</si>
  <si>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</si>
  <si>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</si>
  <si>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</si>
  <si>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</si>
  <si>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</si>
  <si>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</si>
  <si>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</si>
  <si>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</si>
  <si>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</si>
  <si>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</si>
  <si>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</si>
  <si>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</si>
  <si>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</si>
  <si>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</si>
  <si>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</si>
  <si>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</si>
  <si>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</si>
  <si>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</si>
  <si>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</si>
  <si>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</si>
  <si>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</si>
  <si>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</si>
  <si>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</si>
  <si>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</si>
  <si>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</si>
  <si>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</si>
  <si>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</si>
  <si>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</si>
  <si>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</si>
  <si>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</si>
  <si>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</si>
  <si>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</si>
  <si>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</si>
  <si>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</si>
  <si>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</si>
  <si>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</si>
  <si>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</si>
  <si>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</si>
  <si>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</si>
  <si>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</si>
  <si>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</si>
  <si>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</si>
  <si>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</si>
  <si>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</si>
  <si>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</si>
  <si>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</si>
  <si>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</si>
  <si>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</si>
  <si>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</si>
  <si>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</si>
  <si>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</si>
  <si>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</si>
  <si>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</si>
  <si>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</si>
  <si>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</si>
  <si>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</si>
  <si>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</si>
  <si>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</si>
  <si>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</si>
  <si>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</si>
  <si>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</si>
  <si>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</si>
  <si>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</si>
  <si>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</si>
  <si>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</si>
  <si>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</si>
  <si>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</si>
  <si>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</si>
  <si>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</si>
  <si>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</si>
  <si>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</si>
  <si>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</si>
  <si>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</si>
  <si>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</si>
  <si>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</si>
  <si>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</si>
  <si>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</si>
  <si>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</si>
  <si>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</si>
  <si>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</si>
  <si>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</si>
  <si>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</si>
  <si>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</si>
  <si>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</si>
  <si>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</si>
  <si>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</si>
  <si>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</si>
  <si>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</si>
  <si>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</si>
  <si>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</si>
  <si>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</si>
  <si>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</si>
  <si>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</si>
  <si>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</si>
  <si>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</si>
  <si>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</si>
  <si>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</si>
  <si>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</si>
  <si>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</si>
  <si>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</si>
  <si>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</si>
  <si>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</si>
  <si>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</si>
  <si>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</si>
  <si>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</si>
  <si>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</si>
  <si>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</si>
  <si>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</si>
  <si>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</si>
  <si>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</si>
  <si>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</si>
  <si>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</si>
  <si>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</si>
  <si>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</si>
  <si>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</si>
  <si>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</si>
  <si>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</si>
  <si>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</si>
  <si>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</si>
  <si>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</si>
  <si>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</si>
  <si>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</si>
  <si>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</si>
  <si>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</si>
  <si>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</si>
  <si>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</si>
  <si>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</si>
  <si>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</si>
  <si>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</si>
  <si>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</si>
  <si>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</si>
  <si>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</si>
  <si>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</si>
  <si>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</si>
  <si>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</si>
  <si>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</si>
  <si>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</si>
  <si>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</si>
  <si>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</si>
  <si>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</si>
  <si>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</si>
  <si>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</si>
  <si>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</si>
  <si>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</si>
  <si>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</si>
  <si>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</si>
  <si>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</si>
  <si>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</si>
  <si>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</si>
  <si>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</si>
  <si>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</si>
  <si>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</si>
  <si>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</si>
  <si>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</si>
  <si>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</si>
  <si>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</si>
  <si>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</si>
  <si>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</si>
  <si>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</si>
  <si>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</si>
  <si>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</si>
  <si>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</si>
  <si>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</si>
  <si>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</si>
  <si>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</si>
  <si>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</si>
  <si>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</si>
  <si>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</si>
  <si>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</si>
  <si>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</si>
  <si>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</si>
  <si>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</si>
  <si>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</si>
  <si>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</si>
  <si>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</si>
  <si>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</si>
  <si>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</si>
  <si>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</si>
  <si>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</si>
  <si>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</si>
  <si>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</si>
  <si>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</si>
  <si>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</si>
  <si>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</si>
  <si>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</si>
  <si>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</si>
  <si>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</si>
  <si>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</si>
  <si>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</si>
  <si>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</si>
  <si>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</si>
  <si>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</si>
  <si>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</si>
  <si>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</si>
  <si>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</si>
  <si>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</si>
  <si>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</si>
  <si>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</si>
  <si>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</si>
  <si>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</si>
  <si>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</si>
  <si>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</si>
  <si>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</si>
  <si>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</si>
  <si>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</si>
  <si>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</si>
  <si>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</si>
  <si>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</si>
  <si>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</si>
  <si>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</si>
  <si>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</si>
  <si>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</si>
  <si>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</si>
  <si>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</si>
  <si>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</si>
  <si>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</si>
  <si>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</si>
  <si>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</si>
  <si>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</si>
  <si>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</si>
  <si>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</si>
  <si>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</si>
  <si>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</si>
  <si>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</si>
  <si>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</si>
  <si>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</si>
  <si>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</si>
  <si>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</si>
  <si>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</si>
  <si>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</si>
  <si>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</si>
  <si>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</si>
  <si>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</si>
  <si>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</si>
  <si>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</si>
  <si>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</si>
  <si>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</si>
  <si>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</si>
  <si>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</si>
  <si>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</si>
  <si>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</si>
  <si>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</si>
  <si>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</si>
  <si>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</si>
  <si>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</si>
  <si>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</si>
  <si>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</si>
  <si>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</si>
  <si>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</si>
  <si>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</si>
  <si>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</si>
  <si>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</si>
  <si>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</si>
  <si>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</si>
  <si>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</si>
  <si>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</si>
  <si>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</si>
  <si>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</si>
  <si>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</si>
  <si>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</si>
  <si>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</si>
  <si>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</si>
  <si>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</si>
  <si>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</si>
  <si>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</si>
  <si>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</si>
  <si>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</si>
  <si>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</si>
  <si>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</si>
  <si>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</si>
  <si>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</si>
  <si>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</si>
  <si>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</si>
  <si>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</si>
  <si>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</si>
  <si>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</si>
  <si>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</si>
  <si>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</si>
  <si>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</si>
  <si>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</si>
  <si>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</si>
  <si>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</si>
  <si>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</si>
  <si>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</si>
  <si>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</si>
  <si>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</si>
  <si>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</si>
  <si>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</si>
  <si>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</si>
  <si>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</si>
  <si>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</si>
  <si>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</si>
  <si>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</si>
  <si>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</si>
  <si>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</si>
  <si>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</si>
  <si>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</si>
  <si>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</si>
  <si>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</si>
  <si>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</si>
  <si>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</si>
  <si>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</si>
  <si>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</si>
  <si>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</si>
  <si>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</si>
  <si>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</si>
  <si>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</si>
  <si>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</si>
  <si>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</si>
  <si>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</si>
  <si>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</si>
  <si>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</si>
  <si>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</si>
  <si>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</si>
  <si>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</si>
  <si>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</si>
  <si>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</si>
  <si>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</si>
  <si>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</si>
  <si>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</si>
  <si>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</si>
  <si>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</si>
  <si>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</si>
  <si>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</si>
  <si>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</si>
  <si>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</si>
  <si>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</si>
  <si>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</si>
  <si>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</si>
  <si>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</si>
  <si>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</si>
  <si>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</si>
  <si>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</si>
  <si>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</si>
  <si>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</si>
  <si>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</si>
  <si>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</si>
  <si>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</si>
  <si>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</si>
  <si>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</si>
  <si>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</si>
  <si>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</si>
  <si>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</si>
  <si>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</si>
  <si>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</si>
  <si>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</si>
  <si>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</si>
  <si>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</si>
  <si>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</si>
  <si>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</si>
  <si>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</si>
  <si>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</si>
  <si>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</si>
  <si>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</si>
  <si>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</si>
  <si>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</si>
  <si>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</si>
  <si>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</si>
  <si>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</si>
  <si>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</si>
  <si>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</si>
  <si>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</si>
  <si>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</si>
  <si>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</si>
  <si>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</si>
  <si>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</si>
  <si>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</si>
  <si>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</si>
  <si>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</si>
  <si>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</si>
  <si>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</si>
  <si>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</si>
  <si>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</si>
  <si>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</si>
  <si>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</si>
  <si>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</si>
  <si>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</si>
  <si>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</si>
  <si>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</si>
  <si>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</si>
  <si>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</si>
  <si>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</si>
  <si>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</si>
  <si>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</si>
  <si>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</si>
  <si>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</si>
  <si>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</si>
  <si>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</si>
  <si>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</si>
  <si>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</si>
  <si>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</si>
  <si>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</si>
  <si>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</si>
  <si>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</si>
  <si>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</si>
  <si>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</si>
  <si>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</si>
  <si>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</si>
  <si>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</si>
  <si>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</si>
  <si>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</si>
  <si>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</si>
  <si>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</si>
  <si>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</si>
  <si>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</si>
  <si>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</si>
  <si>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</si>
  <si>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</si>
  <si>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</si>
  <si>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</si>
  <si>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</si>
  <si>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</si>
  <si>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</si>
  <si>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</si>
  <si>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</si>
  <si>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</si>
  <si>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</si>
  <si>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</si>
  <si>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</si>
  <si>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</si>
  <si>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</si>
  <si>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</si>
  <si>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</si>
  <si>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</si>
  <si>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</si>
  <si>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</si>
  <si>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</si>
  <si>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</si>
  <si>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</si>
  <si>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</si>
  <si>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</si>
  <si>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</si>
  <si>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</si>
  <si>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</si>
  <si>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</si>
  <si>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</si>
  <si>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</si>
  <si>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</si>
  <si>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</si>
  <si>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</si>
  <si>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</si>
  <si>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</si>
  <si>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</si>
  <si>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</si>
  <si>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</si>
  <si>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</si>
  <si>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</si>
  <si>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</si>
  <si>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</si>
  <si>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</si>
  <si>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</si>
  <si>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</si>
  <si>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</si>
  <si>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</si>
  <si>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</si>
  <si>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</si>
  <si>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</si>
  <si>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</si>
  <si>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</si>
  <si>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</si>
  <si>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</si>
  <si>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</si>
  <si>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</si>
  <si>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</si>
  <si>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</si>
  <si>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</si>
  <si>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</si>
  <si>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</si>
  <si>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</si>
  <si>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</si>
  <si>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</si>
  <si>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</si>
  <si>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</si>
  <si>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</si>
  <si>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</si>
  <si>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</si>
  <si>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</si>
  <si>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</si>
  <si>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</si>
  <si>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</si>
  <si>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</si>
  <si>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</si>
  <si>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</si>
  <si>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</si>
  <si>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</si>
  <si>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</si>
  <si>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</si>
  <si>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</si>
  <si>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</si>
  <si>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</si>
  <si>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</si>
  <si>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</si>
  <si>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</si>
  <si>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</si>
  <si>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</si>
  <si>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</si>
  <si>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</si>
  <si>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</si>
  <si>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</si>
  <si>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</si>
  <si>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</si>
  <si>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</si>
  <si>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</si>
  <si>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</si>
  <si>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</si>
  <si>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</si>
  <si>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</si>
  <si>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</si>
  <si>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</si>
  <si>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</si>
  <si>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</si>
  <si>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</si>
  <si>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</si>
  <si>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</si>
  <si>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</si>
  <si>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</si>
  <si>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</si>
  <si>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</si>
  <si>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</si>
  <si>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</si>
  <si>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</si>
  <si>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</si>
  <si>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</si>
  <si>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</si>
  <si>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</si>
  <si>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</si>
  <si>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</si>
  <si>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</si>
  <si>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</si>
  <si>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</si>
  <si>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</si>
  <si>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</si>
  <si>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</si>
  <si>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</si>
  <si>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</si>
  <si>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</si>
  <si>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</si>
  <si>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</si>
  <si>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</si>
  <si>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</si>
  <si>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</si>
  <si>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</si>
  <si>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</si>
  <si>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</si>
  <si>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</si>
  <si>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</si>
  <si>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</si>
  <si>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</si>
  <si>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</si>
  <si>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</si>
  <si>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</si>
  <si>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</si>
  <si>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</si>
  <si>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</si>
  <si>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</si>
  <si>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</si>
  <si>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</si>
  <si>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</si>
  <si>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</si>
  <si>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</si>
  <si>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</si>
  <si>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</si>
  <si>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</si>
  <si>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</si>
  <si>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</si>
  <si>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</si>
  <si>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</si>
  <si>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</si>
  <si>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</si>
  <si>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</si>
  <si>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</si>
  <si>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</si>
  <si>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</si>
  <si>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</si>
  <si>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</si>
  <si>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</si>
  <si>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</si>
  <si>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</si>
  <si>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</si>
  <si>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</si>
  <si>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</si>
  <si>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</si>
  <si>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</si>
  <si>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</si>
  <si>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</si>
  <si>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</si>
  <si>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</si>
  <si>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</si>
  <si>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</si>
  <si>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</si>
  <si>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</si>
  <si>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</si>
  <si>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</si>
  <si>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</si>
  <si>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</si>
  <si>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</si>
  <si>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</si>
  <si>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</si>
  <si>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</si>
  <si>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</si>
  <si>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</si>
  <si>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</si>
  <si>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</si>
  <si>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</si>
  <si>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</si>
  <si>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</si>
  <si>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</si>
  <si>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</si>
  <si>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</si>
  <si>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</si>
  <si>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</si>
  <si>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</si>
  <si>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</si>
  <si>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</si>
  <si>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</si>
  <si>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</si>
  <si>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</si>
  <si>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</si>
  <si>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</si>
  <si>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</si>
  <si>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</si>
  <si>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</si>
  <si>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</si>
  <si>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</si>
  <si>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</si>
  <si>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</si>
  <si>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</si>
  <si>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</si>
  <si>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</si>
  <si>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</si>
  <si>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</si>
  <si>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</si>
  <si>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</si>
  <si>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</si>
  <si>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</si>
  <si>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</si>
  <si>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</si>
  <si>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</si>
  <si>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</si>
  <si>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</si>
  <si>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</si>
  <si>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</si>
  <si>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</si>
  <si>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</si>
  <si>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</si>
  <si>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</si>
  <si>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</si>
  <si>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</si>
  <si>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</si>
  <si>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</si>
  <si>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</si>
  <si>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</si>
  <si>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</si>
  <si>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</si>
  <si>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</si>
  <si>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</si>
  <si>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</si>
  <si>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</si>
  <si>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</si>
  <si>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</si>
  <si>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</si>
  <si>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</si>
  <si>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</si>
  <si>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</si>
  <si>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</si>
  <si>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</si>
  <si>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</si>
  <si>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</si>
  <si>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</si>
  <si>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</si>
  <si>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</si>
  <si>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</si>
  <si>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</si>
  <si>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</si>
  <si>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</si>
  <si>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</si>
  <si>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</si>
  <si>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</si>
  <si>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</si>
  <si>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</si>
  <si>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</si>
  <si>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</si>
  <si>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</si>
  <si>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</si>
  <si>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</si>
  <si>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</si>
  <si>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</si>
  <si>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</si>
  <si>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</si>
  <si>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</si>
  <si>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</si>
  <si>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</si>
  <si>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</si>
  <si>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</si>
  <si>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</si>
  <si>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</si>
  <si>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</si>
  <si>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</si>
  <si>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</si>
  <si>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</si>
  <si>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</si>
  <si>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</si>
  <si>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</si>
  <si>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</si>
  <si>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</si>
  <si>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</si>
  <si>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</si>
  <si>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</si>
  <si>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</si>
  <si>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</si>
  <si>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</si>
  <si>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</si>
  <si>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</si>
  <si>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</si>
  <si>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</si>
  <si>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</si>
  <si>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</si>
  <si>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</si>
  <si>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</si>
  <si>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</si>
  <si>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</si>
  <si>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</si>
  <si>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</si>
  <si>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</si>
  <si>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</si>
  <si>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</si>
  <si>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</si>
  <si>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</si>
  <si>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</si>
  <si>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</si>
  <si>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</si>
  <si>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</si>
  <si>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</si>
  <si>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</si>
  <si>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</si>
  <si>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</si>
  <si>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</si>
  <si>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</si>
  <si>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</si>
  <si>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</si>
  <si>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</si>
  <si>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</si>
  <si>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</si>
  <si>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</si>
  <si>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</si>
  <si>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</si>
  <si>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</si>
  <si>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</si>
  <si>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</si>
  <si>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</si>
  <si>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</si>
  <si>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</si>
  <si>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</si>
  <si>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</si>
  <si>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</si>
  <si>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</si>
  <si>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</si>
  <si>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</si>
  <si>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</si>
  <si>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</si>
  <si>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</si>
  <si>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</si>
  <si>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</si>
  <si>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</si>
  <si>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</si>
  <si>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</si>
  <si>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</si>
  <si>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</si>
  <si>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</si>
  <si>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</si>
  <si>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</si>
  <si>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</si>
  <si>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</si>
  <si>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</si>
  <si>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</si>
  <si>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</si>
  <si>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</si>
  <si>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</si>
  <si>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</si>
  <si>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</si>
  <si>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</si>
  <si>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</si>
  <si>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</si>
  <si>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</si>
  <si>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</si>
  <si>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</si>
  <si>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</si>
  <si>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</si>
  <si>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</si>
  <si>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</si>
  <si>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</si>
  <si>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</si>
  <si>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</si>
  <si>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</si>
  <si>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</si>
  <si>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</si>
  <si>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</si>
  <si>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</si>
  <si>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</si>
  <si>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</si>
  <si>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</si>
  <si>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</si>
  <si>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</si>
  <si>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</si>
  <si>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</si>
  <si>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</si>
  <si>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</si>
  <si>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</si>
  <si>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</si>
  <si>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</si>
  <si>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</si>
  <si>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</si>
  <si>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</si>
  <si>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</si>
  <si>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</si>
  <si>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</si>
  <si>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</si>
  <si>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</si>
  <si>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</si>
  <si>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</si>
  <si>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</si>
  <si>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</si>
  <si>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</si>
  <si>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</si>
  <si>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</si>
  <si>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</si>
  <si>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</si>
  <si>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</si>
  <si>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</si>
  <si>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</si>
  <si>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</si>
  <si>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</si>
  <si>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</si>
  <si>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</si>
  <si>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</si>
  <si>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</si>
  <si>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</si>
  <si>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</si>
  <si>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</si>
  <si>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</si>
  <si>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</si>
  <si>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</si>
  <si>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</si>
  <si>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</si>
  <si>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</si>
  <si>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</si>
  <si>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</si>
  <si>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</si>
  <si>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</si>
  <si>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</si>
  <si>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</si>
  <si>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</si>
  <si>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</si>
  <si>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</si>
  <si>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</si>
  <si>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</si>
  <si>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</si>
  <si>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</si>
  <si>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</si>
  <si>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</si>
  <si>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</si>
  <si>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</si>
  <si>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</si>
  <si>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</si>
  <si>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</si>
  <si>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</si>
  <si>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</si>
  <si>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</si>
  <si>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</si>
  <si>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</si>
  <si>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</si>
  <si>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</si>
  <si>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</si>
  <si>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</si>
  <si>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</si>
  <si>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</si>
  <si>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</si>
  <si>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</si>
  <si>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</si>
  <si>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</si>
  <si>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</si>
  <si>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</si>
  <si>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</si>
  <si>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</si>
  <si>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</si>
  <si>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</si>
  <si>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</si>
  <si>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</si>
  <si>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</si>
  <si>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</si>
  <si>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</si>
  <si>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</si>
  <si>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</si>
  <si>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</si>
  <si>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</si>
  <si>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</si>
  <si>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</si>
  <si>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</si>
  <si>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</si>
  <si>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</si>
  <si>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</si>
  <si>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</si>
  <si>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</si>
  <si>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</si>
  <si>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</si>
  <si>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</si>
  <si>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</si>
  <si>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</si>
  <si>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</si>
  <si>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</si>
  <si>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</si>
  <si>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</si>
  <si>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</si>
  <si>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</si>
  <si>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</si>
  <si>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</si>
  <si>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</si>
  <si>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</si>
  <si>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</si>
  <si>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</si>
  <si>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</si>
  <si>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</si>
  <si>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</si>
  <si>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</si>
  <si>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</si>
  <si>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</si>
  <si>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</si>
  <si>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</si>
  <si>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</si>
  <si>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</si>
  <si>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</si>
  <si>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</si>
  <si>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</si>
  <si>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</si>
  <si>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</si>
  <si>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</si>
  <si>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</si>
  <si>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</si>
  <si>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</si>
  <si>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</si>
  <si>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</si>
  <si>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</si>
  <si>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</si>
  <si>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</si>
  <si>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</si>
  <si>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</si>
  <si>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</si>
  <si>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</si>
  <si>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</si>
  <si>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</si>
  <si>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</si>
  <si>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</si>
  <si>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</si>
  <si>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</si>
  <si>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</si>
  <si>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</si>
  <si>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</si>
  <si>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</si>
  <si>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</si>
  <si>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</si>
  <si>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</si>
  <si>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</si>
  <si>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</si>
  <si>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</si>
  <si>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</si>
  <si>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</si>
  <si>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</si>
  <si>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</si>
  <si>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</si>
  <si>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</si>
  <si>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</si>
  <si>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</si>
  <si>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</si>
  <si>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</si>
  <si>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</si>
  <si>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</si>
  <si>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</si>
  <si>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</si>
  <si>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</si>
  <si>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</si>
  <si>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</si>
  <si>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</si>
  <si>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</si>
  <si>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</si>
  <si>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</si>
  <si>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</si>
  <si>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</si>
  <si>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</si>
  <si>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</si>
  <si>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</si>
  <si>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</si>
  <si>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</si>
  <si>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</si>
  <si>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</si>
  <si>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</si>
  <si>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</si>
  <si>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</si>
  <si>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</si>
  <si>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</si>
  <si>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</si>
  <si>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</si>
  <si>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</si>
  <si>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</si>
  <si>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</si>
  <si>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</si>
  <si>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</si>
  <si>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</si>
  <si>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</si>
  <si>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</si>
  <si>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</si>
  <si>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</si>
  <si>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</si>
  <si>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</si>
  <si>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</si>
  <si>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</si>
  <si>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</si>
  <si>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</si>
  <si>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</si>
  <si>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</si>
  <si>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</si>
  <si>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</si>
  <si>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</si>
  <si>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</si>
  <si>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</si>
  <si>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</si>
  <si>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</si>
  <si>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</si>
  <si>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</si>
  <si>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</si>
  <si>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</si>
  <si>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</si>
  <si>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</si>
  <si>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</si>
  <si>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</si>
  <si>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</si>
  <si>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</si>
  <si>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</si>
  <si>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</si>
  <si>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</si>
  <si>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</si>
  <si>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</si>
  <si>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</si>
  <si>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</si>
  <si>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</si>
  <si>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</si>
  <si>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</si>
  <si>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</si>
  <si>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</si>
  <si>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</si>
  <si>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</si>
  <si>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</si>
  <si>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</si>
  <si>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</si>
  <si>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</si>
  <si>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</si>
  <si>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</si>
  <si>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</si>
  <si>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</si>
  <si>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</si>
  <si>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</si>
  <si>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</si>
  <si>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</si>
  <si>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</si>
  <si>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</si>
  <si>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</si>
  <si>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</si>
  <si>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</si>
  <si>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</si>
  <si>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</si>
  <si>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</si>
  <si>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</si>
  <si>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</si>
  <si>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</si>
  <si>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</si>
  <si>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</si>
  <si>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</si>
  <si>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</si>
  <si>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</si>
  <si>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</si>
  <si>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</si>
  <si>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</si>
  <si>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</si>
  <si>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</si>
  <si>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</si>
  <si>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</si>
  <si>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</si>
  <si>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</si>
  <si>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</si>
  <si>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</si>
  <si>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</si>
  <si>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</si>
  <si>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</si>
  <si>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</si>
  <si>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</si>
  <si>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</si>
  <si>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</si>
  <si>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</si>
  <si>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</si>
  <si>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</si>
  <si>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</si>
  <si>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</si>
  <si>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</si>
  <si>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</si>
  <si>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</si>
  <si>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</si>
  <si>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</si>
  <si>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</si>
  <si>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</si>
  <si>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</si>
  <si>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</si>
  <si>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</si>
  <si>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</si>
  <si>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</si>
  <si>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</si>
  <si>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</si>
  <si>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</si>
  <si>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</si>
  <si>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</si>
  <si>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</si>
  <si>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</si>
  <si>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</si>
  <si>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</si>
  <si>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</si>
  <si>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</si>
  <si>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</si>
  <si>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</si>
  <si>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</si>
  <si>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</si>
  <si>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</si>
  <si>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</si>
  <si>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</si>
  <si>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</si>
  <si>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</si>
  <si>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</si>
  <si>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</si>
  <si>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</si>
  <si>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</si>
  <si>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</si>
  <si>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</si>
  <si>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</si>
  <si>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</si>
  <si>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</si>
  <si>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</si>
  <si>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</si>
  <si>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</si>
  <si>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</si>
  <si>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</si>
  <si>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</si>
  <si>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</si>
  <si>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</si>
  <si>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</si>
  <si>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</si>
  <si>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</si>
  <si>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</si>
  <si>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</si>
  <si>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</si>
  <si>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</si>
  <si>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</si>
  <si>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</si>
  <si>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</si>
  <si>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</si>
  <si>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</si>
  <si>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</si>
  <si>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</si>
  <si>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</si>
  <si>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</si>
  <si>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</si>
  <si>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</si>
  <si>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</si>
  <si>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</si>
  <si>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</si>
  <si>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</si>
  <si>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</si>
  <si>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</si>
  <si>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</si>
  <si>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</si>
  <si>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</si>
  <si>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</si>
  <si>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</si>
  <si>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</si>
  <si>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</si>
  <si>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</si>
  <si>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</si>
  <si>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</si>
  <si>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</si>
  <si>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</si>
  <si>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</si>
  <si>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</si>
  <si>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</si>
  <si>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</si>
  <si>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</si>
  <si>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</si>
  <si>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</si>
  <si>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</si>
  <si>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</si>
  <si>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</si>
  <si>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</si>
  <si>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</si>
  <si>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</si>
  <si>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</si>
  <si>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</si>
  <si>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</si>
  <si>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</si>
  <si>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</si>
  <si>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</si>
  <si>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</si>
  <si>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</si>
  <si>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</si>
  <si>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</si>
  <si>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</si>
  <si>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</si>
  <si>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</si>
  <si>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</si>
  <si>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</si>
  <si>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</si>
  <si>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</si>
  <si>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</si>
  <si>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</si>
  <si>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</si>
  <si>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</si>
  <si>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</si>
  <si>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</si>
  <si>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</si>
  <si>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</si>
  <si>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</si>
  <si>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</si>
  <si>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</si>
  <si>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</si>
  <si>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</si>
  <si>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</si>
  <si>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</si>
  <si>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</si>
  <si>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</si>
  <si>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</si>
  <si>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</si>
  <si>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</si>
  <si>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</si>
  <si>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</si>
  <si>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</si>
  <si>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</si>
  <si>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</si>
  <si>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</si>
  <si>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</si>
  <si>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</si>
  <si>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</si>
  <si>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</si>
  <si>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</si>
  <si>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</si>
  <si>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</si>
  <si>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</si>
  <si>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</si>
  <si>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</si>
  <si>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</si>
  <si>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</si>
  <si>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</si>
  <si>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</si>
  <si>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</si>
  <si>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</si>
  <si>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</si>
  <si>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</si>
  <si>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</si>
  <si>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</si>
  <si>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</si>
  <si>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</si>
  <si>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</si>
  <si>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</si>
  <si>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</si>
  <si>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</si>
  <si>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</si>
  <si>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</si>
  <si>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</si>
  <si>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</si>
  <si>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</si>
  <si>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</si>
  <si>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</si>
  <si>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</si>
  <si>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</si>
  <si>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</si>
  <si>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</si>
  <si>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</si>
  <si>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</si>
  <si>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</si>
  <si>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</si>
  <si>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</si>
  <si>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</si>
  <si>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</si>
  <si>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</si>
  <si>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</si>
  <si>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</si>
  <si>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</si>
  <si>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</si>
  <si>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</si>
  <si>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</si>
  <si>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</si>
  <si>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</si>
  <si>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</si>
  <si>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</si>
  <si>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</si>
  <si>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</si>
  <si>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</si>
  <si>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</si>
  <si>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</si>
  <si>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</si>
  <si>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</si>
  <si>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</si>
  <si>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</si>
  <si>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</si>
  <si>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</si>
  <si>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</si>
  <si>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</si>
  <si>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</si>
  <si>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</si>
  <si>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</si>
  <si>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</si>
  <si>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</si>
  <si>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</si>
  <si>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</si>
  <si>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</si>
  <si>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</si>
  <si>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</si>
  <si>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</si>
  <si>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</si>
  <si>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</si>
  <si>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</si>
  <si>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</si>
  <si>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</si>
  <si>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</si>
  <si>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</si>
  <si>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</si>
  <si>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</si>
  <si>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</si>
  <si>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</si>
  <si>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</si>
  <si>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</si>
  <si>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</si>
  <si>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</si>
  <si>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</si>
  <si>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</si>
  <si>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</si>
  <si>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</si>
  <si>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</si>
  <si>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</si>
  <si>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</si>
  <si>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</si>
  <si>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</si>
  <si>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</si>
  <si>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</si>
  <si>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</si>
  <si>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</si>
  <si>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</si>
  <si>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</si>
  <si>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</si>
  <si>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</si>
  <si>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</si>
  <si>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</si>
  <si>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</si>
  <si>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</si>
  <si>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</si>
  <si>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</si>
  <si>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</si>
  <si>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</si>
  <si>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</si>
  <si>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</si>
  <si>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</si>
  <si>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</si>
  <si>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</si>
  <si>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</si>
  <si>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</si>
  <si>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</si>
  <si>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</si>
  <si>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</si>
  <si>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</si>
  <si>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</si>
  <si>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</si>
  <si>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</si>
  <si>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</si>
  <si>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</si>
  <si>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</si>
  <si>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</si>
  <si>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</si>
  <si>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</si>
  <si>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</si>
  <si>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</si>
  <si>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</si>
  <si>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</si>
  <si>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</si>
  <si>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</si>
  <si>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</si>
  <si>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</si>
  <si>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</si>
  <si>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</si>
  <si>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</si>
  <si>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</si>
  <si>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</si>
  <si>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</si>
  <si>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</si>
  <si>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</si>
  <si>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</si>
  <si>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</si>
  <si>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</si>
  <si>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</si>
  <si>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</si>
  <si>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</si>
  <si>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</si>
  <si>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</si>
  <si>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</si>
  <si>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</si>
  <si>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</si>
  <si>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</si>
  <si>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</si>
  <si>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</si>
  <si>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</si>
  <si>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</si>
  <si>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</si>
  <si>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</si>
  <si>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</si>
  <si>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</si>
  <si>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</si>
  <si>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</si>
  <si>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</si>
  <si>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</si>
  <si>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</si>
  <si>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</si>
  <si>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</si>
  <si>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</si>
  <si>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</si>
  <si>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</si>
  <si>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</si>
  <si>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</si>
  <si>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</si>
  <si>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</si>
  <si>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</si>
  <si>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</si>
  <si>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</si>
  <si>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</si>
  <si>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</si>
  <si>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</si>
  <si>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</si>
  <si>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</si>
  <si>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</si>
  <si>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</si>
  <si>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</si>
  <si>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</si>
  <si>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</si>
  <si>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</si>
  <si>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</si>
  <si>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</si>
  <si>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</si>
  <si>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</si>
  <si>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</si>
  <si>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</si>
  <si>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</si>
  <si>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</si>
  <si>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</si>
  <si>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</si>
  <si>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</si>
  <si>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</si>
  <si>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</si>
  <si>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</si>
  <si>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</si>
  <si>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</si>
  <si>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</si>
  <si>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</si>
  <si>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</si>
  <si>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</si>
  <si>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</si>
  <si>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</si>
  <si>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</si>
  <si>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</si>
  <si>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</si>
  <si>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</si>
  <si>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</si>
  <si>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</si>
  <si>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</si>
  <si>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</si>
  <si>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</si>
  <si>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</si>
  <si>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</si>
  <si>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</si>
  <si>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</si>
  <si>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</si>
  <si>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</si>
  <si>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</si>
  <si>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</si>
  <si>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</si>
  <si>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</si>
  <si>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</si>
  <si>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</si>
  <si>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</si>
  <si>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</si>
  <si>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</si>
  <si>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</si>
  <si>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</si>
  <si>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</si>
  <si>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</si>
  <si>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</si>
  <si>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</si>
  <si>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</si>
  <si>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</si>
  <si>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</si>
  <si>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</si>
  <si>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</si>
  <si>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</si>
  <si>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</si>
  <si>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</si>
  <si>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</si>
  <si>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</si>
  <si>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</si>
  <si>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</si>
  <si>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</si>
  <si>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</si>
  <si>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</si>
  <si>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</si>
  <si>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</si>
  <si>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</si>
  <si>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</si>
  <si>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</si>
  <si>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</si>
  <si>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</si>
  <si>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</si>
  <si>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</si>
  <si>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</si>
  <si>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</si>
  <si>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</si>
  <si>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</si>
  <si>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</si>
  <si>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</si>
  <si>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</si>
  <si>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</si>
  <si>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</si>
  <si>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</si>
  <si>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</si>
  <si>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</si>
  <si>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</si>
  <si>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</si>
  <si>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</si>
  <si>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</si>
  <si>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</si>
  <si>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</si>
  <si>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</si>
  <si>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</si>
  <si>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</si>
  <si>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</si>
  <si>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</si>
  <si>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</si>
  <si>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</si>
  <si>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</si>
  <si>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</si>
  <si>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</si>
  <si>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</si>
  <si>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</si>
  <si>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</si>
  <si>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</si>
  <si>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</si>
  <si>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</si>
  <si>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</si>
  <si>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</si>
  <si>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</si>
  <si>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</si>
  <si>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</si>
  <si>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</si>
  <si>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</si>
  <si>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</si>
  <si>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</si>
  <si>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</si>
  <si>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</si>
  <si>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</si>
  <si>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</si>
  <si>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</si>
  <si>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</si>
  <si>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</si>
  <si>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</si>
  <si>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</si>
  <si>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</si>
  <si>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</si>
  <si>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</si>
  <si>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</si>
  <si>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</si>
  <si>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</si>
  <si>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</si>
  <si>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</si>
  <si>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</si>
  <si>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</si>
  <si>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</si>
  <si>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</si>
  <si>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</si>
  <si>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</si>
  <si>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</si>
  <si>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</si>
  <si>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</si>
  <si>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</si>
  <si>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</si>
  <si>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</si>
  <si>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</si>
  <si>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</si>
  <si>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</si>
  <si>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</si>
  <si>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</si>
  <si>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</si>
  <si>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</si>
  <si>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</si>
  <si>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</si>
  <si>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</si>
  <si>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</si>
  <si>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</si>
  <si>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</si>
  <si>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</si>
  <si>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</si>
  <si>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</si>
  <si>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</si>
  <si>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</si>
  <si>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</si>
  <si>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</si>
  <si>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</si>
  <si>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</si>
  <si>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</si>
  <si>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</si>
  <si>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</si>
  <si>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</si>
  <si>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</si>
  <si>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</si>
  <si>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</si>
  <si>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</si>
  <si>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</si>
  <si>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</si>
  <si>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</si>
  <si>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</si>
  <si>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</si>
  <si>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</si>
  <si>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</si>
  <si>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</si>
  <si>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</si>
  <si>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</si>
  <si>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</si>
  <si>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</si>
  <si>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</si>
  <si>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</si>
  <si>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</si>
  <si>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</si>
  <si>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</si>
  <si>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</si>
  <si>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</si>
  <si>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</si>
  <si>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</si>
  <si>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</si>
  <si>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</si>
  <si>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</si>
  <si>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</si>
  <si>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</si>
  <si>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</si>
  <si>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</si>
  <si>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</si>
  <si>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</si>
  <si>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</si>
  <si>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</si>
  <si>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</si>
  <si>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</si>
  <si>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</si>
  <si>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</si>
  <si>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</si>
  <si>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</si>
  <si>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</si>
  <si>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</si>
  <si>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</si>
  <si>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</si>
  <si>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</si>
  <si>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</si>
  <si>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</si>
  <si>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</si>
  <si>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</si>
  <si>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</si>
  <si>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</si>
  <si>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</si>
  <si>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</si>
  <si>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</si>
  <si>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</si>
  <si>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</si>
  <si>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</si>
  <si>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</si>
  <si>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</si>
  <si>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</si>
  <si>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</si>
  <si>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</si>
  <si>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</si>
  <si>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</si>
  <si>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</si>
  <si>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</si>
  <si>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</si>
  <si>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</si>
  <si>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</si>
  <si>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</si>
  <si>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</si>
  <si>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</si>
  <si>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</si>
  <si>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</si>
  <si>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</si>
  <si>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</si>
  <si>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</si>
  <si>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</si>
  <si>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</si>
  <si>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</si>
  <si>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</si>
  <si>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</si>
  <si>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</si>
  <si>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</si>
  <si>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</si>
  <si>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</si>
  <si>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</si>
  <si>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</si>
  <si>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</si>
  <si>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</si>
  <si>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</si>
  <si>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</si>
  <si>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</si>
  <si>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</si>
  <si>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</si>
  <si>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</si>
  <si>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</si>
  <si>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</si>
  <si>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</si>
  <si>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</si>
  <si>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</si>
  <si>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</si>
  <si>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</si>
  <si>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</si>
  <si>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</si>
  <si>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</si>
  <si>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</si>
  <si>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</si>
  <si>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</si>
  <si>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</si>
  <si>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</si>
  <si>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</si>
  <si>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</si>
  <si>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</si>
  <si>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</si>
  <si>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</si>
  <si>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</si>
  <si>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</si>
  <si>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</si>
  <si>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</si>
  <si>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</si>
  <si>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</si>
  <si>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</si>
  <si>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</si>
  <si>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</si>
  <si>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</si>
  <si>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</si>
  <si>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</si>
  <si>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</si>
  <si>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</si>
  <si>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</si>
  <si>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</si>
  <si>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</si>
  <si>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</si>
  <si>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</si>
  <si>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</si>
  <si>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</si>
  <si>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</si>
  <si>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</si>
  <si>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</si>
  <si>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</si>
  <si>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</si>
  <si>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</si>
  <si>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</si>
  <si>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</si>
  <si>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</si>
  <si>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</si>
  <si>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</si>
  <si>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</si>
  <si>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</si>
  <si>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</si>
  <si>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</si>
  <si>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</si>
  <si>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</si>
  <si>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</si>
  <si>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</si>
  <si>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</si>
  <si>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</si>
  <si>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</si>
  <si>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</si>
  <si>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</si>
  <si>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</si>
  <si>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</si>
  <si>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</si>
  <si>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</si>
  <si>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</si>
  <si>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</si>
  <si>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</si>
  <si>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</si>
  <si>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</si>
  <si>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</si>
  <si>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</si>
  <si>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</si>
  <si>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</si>
  <si>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</si>
  <si>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</si>
  <si>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</si>
  <si>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</si>
  <si>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</si>
  <si>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</si>
  <si>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</si>
  <si>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</si>
  <si>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</si>
  <si>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</si>
  <si>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</si>
  <si>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</si>
  <si>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</si>
  <si>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</si>
  <si>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</si>
  <si>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</si>
  <si>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</si>
  <si>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</si>
  <si>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</si>
  <si>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</si>
  <si>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</si>
  <si>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</si>
  <si>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</si>
  <si>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</si>
  <si>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</si>
  <si>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</si>
  <si>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</si>
  <si>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</si>
  <si>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</si>
  <si>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</si>
  <si>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</si>
  <si>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</si>
  <si>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</si>
  <si>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</si>
  <si>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</si>
  <si>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</si>
  <si>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</si>
  <si>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</si>
  <si>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</si>
  <si>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</si>
  <si>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</si>
  <si>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</si>
  <si>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</si>
  <si>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</si>
  <si>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</si>
  <si>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</si>
  <si>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</si>
  <si>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</si>
  <si>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</si>
  <si>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</si>
  <si>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</si>
  <si>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</si>
  <si>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</si>
  <si>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</si>
  <si>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</si>
  <si>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</si>
  <si>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</si>
  <si>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</si>
  <si>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</si>
  <si>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</si>
  <si>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</si>
  <si>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</si>
  <si>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</si>
  <si>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</si>
  <si>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</si>
  <si>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</si>
  <si>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</si>
  <si>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</si>
  <si>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</si>
  <si>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</si>
  <si>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</si>
  <si>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</si>
  <si>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</si>
  <si>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</si>
  <si>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</si>
  <si>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</si>
  <si>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</si>
  <si>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</si>
  <si>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</si>
  <si>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</si>
  <si>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</si>
  <si>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</si>
  <si>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</si>
  <si>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</si>
  <si>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</si>
  <si>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</si>
  <si>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</si>
  <si>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</si>
  <si>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</si>
  <si>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</si>
  <si>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</si>
  <si>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</si>
  <si>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</si>
  <si>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</si>
  <si>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</si>
  <si>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</si>
  <si>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</si>
  <si>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</si>
  <si>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</si>
  <si>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</si>
  <si>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</si>
  <si>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</si>
  <si>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</si>
  <si>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</si>
  <si>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</si>
  <si>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</si>
  <si>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</si>
  <si>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</si>
  <si>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</si>
  <si>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</si>
  <si>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</si>
  <si>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</si>
  <si>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</si>
  <si>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</si>
  <si>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</si>
  <si>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</si>
  <si>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</si>
  <si>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</si>
  <si>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</si>
  <si>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</si>
  <si>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</si>
  <si>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</si>
  <si>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</si>
  <si>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</si>
  <si>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</si>
  <si>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</si>
  <si>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</si>
  <si>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</si>
  <si>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</si>
  <si>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</si>
  <si>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</si>
  <si>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</si>
  <si>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</si>
  <si>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</si>
  <si>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</si>
  <si>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</si>
  <si>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</si>
  <si>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</si>
  <si>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</si>
  <si>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</si>
  <si>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</si>
  <si>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</si>
  <si>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</si>
  <si>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</si>
  <si>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</si>
  <si>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</si>
  <si>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</si>
  <si>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</si>
  <si>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</si>
  <si>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</si>
  <si>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</si>
  <si>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</si>
  <si>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</si>
  <si>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</si>
  <si>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</si>
  <si>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</si>
  <si>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</si>
  <si>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</si>
  <si>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</si>
  <si>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</si>
  <si>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</si>
  <si>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</si>
  <si>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</si>
  <si>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</si>
  <si>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</si>
  <si>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</si>
  <si>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</si>
  <si>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</si>
  <si>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</si>
  <si>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</si>
  <si>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</si>
  <si>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</si>
  <si>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</si>
  <si>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</si>
  <si>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</si>
  <si>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</si>
  <si>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</si>
  <si>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</si>
  <si>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</si>
  <si>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</si>
  <si>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</si>
  <si>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</si>
  <si>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</si>
  <si>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</si>
  <si>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</si>
  <si>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</si>
  <si>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</si>
  <si>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</si>
  <si>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</si>
  <si>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</si>
  <si>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</si>
  <si>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</si>
  <si>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</si>
  <si>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</si>
  <si>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</si>
  <si>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</si>
  <si>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</si>
  <si>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</si>
  <si>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</si>
  <si>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</si>
  <si>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</si>
  <si>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</si>
  <si>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</si>
  <si>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</si>
  <si>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</si>
  <si>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</si>
  <si>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</si>
  <si>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</si>
  <si>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</si>
  <si>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</si>
  <si>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</si>
  <si>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</si>
  <si>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</si>
  <si>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</si>
  <si>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</si>
  <si>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</si>
  <si>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</si>
  <si>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</si>
  <si>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</si>
  <si>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</si>
  <si>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</si>
  <si>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</si>
  <si>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</si>
  <si>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</si>
  <si>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</si>
  <si>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</si>
  <si>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</si>
  <si>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</si>
  <si>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</si>
  <si>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</si>
  <si>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</si>
  <si>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</si>
  <si>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</si>
  <si>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</si>
  <si>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</si>
  <si>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</si>
  <si>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</si>
  <si>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</si>
  <si>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</si>
  <si>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</si>
  <si>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</si>
  <si>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</si>
  <si>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</si>
  <si>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</si>
  <si>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</si>
  <si>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</si>
  <si>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</si>
  <si>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</si>
  <si>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</si>
  <si>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</si>
  <si>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</si>
  <si>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</si>
  <si>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</si>
  <si>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</si>
  <si>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</si>
  <si>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</si>
  <si>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</si>
  <si>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</si>
  <si>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</si>
  <si>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</si>
  <si>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</si>
  <si>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</si>
  <si>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</si>
  <si>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</si>
  <si>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</si>
  <si>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</si>
  <si>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</si>
  <si>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</si>
  <si>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</si>
  <si>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</si>
  <si>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</si>
  <si>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</si>
  <si>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</si>
  <si>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</si>
  <si>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</si>
  <si>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</si>
  <si>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</si>
  <si>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</si>
  <si>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</si>
  <si>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</si>
  <si>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</si>
  <si>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</si>
  <si>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</si>
  <si>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</si>
  <si>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</si>
  <si>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</si>
  <si>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</si>
  <si>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</si>
  <si>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</si>
  <si>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</si>
  <si>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</si>
  <si>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</si>
  <si>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</si>
  <si>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</si>
  <si>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</si>
  <si>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</si>
  <si>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</si>
  <si>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</si>
  <si>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</si>
  <si>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</si>
  <si>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</si>
  <si>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</si>
  <si>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</si>
  <si>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</si>
  <si>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</si>
  <si>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</si>
  <si>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</si>
  <si>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</si>
  <si>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</si>
  <si>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</si>
  <si>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</si>
  <si>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</si>
  <si>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</si>
  <si>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</si>
  <si>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</si>
  <si>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</si>
  <si>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</si>
  <si>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</si>
  <si>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</si>
  <si>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</si>
  <si>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</si>
  <si>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</si>
  <si>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</si>
  <si>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</si>
  <si>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</si>
  <si>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</si>
  <si>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</si>
  <si>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</si>
  <si>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</si>
  <si>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</si>
  <si>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</si>
  <si>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</si>
  <si>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</si>
  <si>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</si>
  <si>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</si>
  <si>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</si>
  <si>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</si>
  <si>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</si>
  <si>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</si>
  <si>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</si>
  <si>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</si>
  <si>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</si>
  <si>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</si>
  <si>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</si>
  <si>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</si>
  <si>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</si>
  <si>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</si>
  <si>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</si>
  <si>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</si>
  <si>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</si>
  <si>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</si>
  <si>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</si>
  <si>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</si>
  <si>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</si>
  <si>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</si>
  <si>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</si>
  <si>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</si>
  <si>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</si>
  <si>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</si>
  <si>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</si>
  <si>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</si>
  <si>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</si>
  <si>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</si>
  <si>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</si>
  <si>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</si>
  <si>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</si>
  <si>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</si>
  <si>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</si>
  <si>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</si>
  <si>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</si>
  <si>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</si>
  <si>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</si>
  <si>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</si>
  <si>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</si>
  <si>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</si>
  <si>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</si>
  <si>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</si>
  <si>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</si>
  <si>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</si>
  <si>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</si>
  <si>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</si>
  <si>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</si>
  <si>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</si>
  <si>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</si>
  <si>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</si>
  <si>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</si>
  <si>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</si>
  <si>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</si>
  <si>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</si>
  <si>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</si>
  <si>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</si>
  <si>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</si>
  <si>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</si>
  <si>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</si>
  <si>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</si>
  <si>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</si>
  <si>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</si>
  <si>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</si>
  <si>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</si>
  <si>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</si>
  <si>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</si>
  <si>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</si>
  <si>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</si>
  <si>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</si>
  <si>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</si>
  <si>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</si>
  <si>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</si>
  <si>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</si>
  <si>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</si>
  <si>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</si>
  <si>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</si>
  <si>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</si>
  <si>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</si>
  <si>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</si>
  <si>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</si>
  <si>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</si>
  <si>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</si>
  <si>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</si>
  <si>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</si>
  <si>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</si>
  <si>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</si>
  <si>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</si>
  <si>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</si>
  <si>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</si>
  <si>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</si>
  <si>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</si>
  <si>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</si>
  <si>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</si>
  <si>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</si>
  <si>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</si>
  <si>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</si>
  <si>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</si>
  <si>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</si>
  <si>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</si>
  <si>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</si>
  <si>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</si>
  <si>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</si>
  <si>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</si>
  <si>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</si>
  <si>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</si>
  <si>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</si>
  <si>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</si>
  <si>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</si>
  <si>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</si>
  <si>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</si>
  <si>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</si>
  <si>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</si>
  <si>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</si>
  <si>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</si>
  <si>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</si>
  <si>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</si>
  <si>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</si>
  <si>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</si>
  <si>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</si>
  <si>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</si>
  <si>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</si>
  <si>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</si>
  <si>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</si>
  <si>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</si>
  <si>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</si>
  <si>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</si>
  <si>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</si>
  <si>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</si>
  <si>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</si>
  <si>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</si>
  <si>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</si>
  <si>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</si>
  <si>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</si>
  <si>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</si>
  <si>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</si>
  <si>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</si>
  <si>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</si>
  <si>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</si>
  <si>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</si>
  <si>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</si>
  <si>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</si>
  <si>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</si>
  <si>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</si>
  <si>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</si>
  <si>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</si>
  <si>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</si>
  <si>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</si>
  <si>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</si>
  <si>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</si>
  <si>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</si>
  <si>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</si>
  <si>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</si>
  <si>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</si>
  <si>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</si>
  <si>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</si>
  <si>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</si>
  <si>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</si>
  <si>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</si>
  <si>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</si>
  <si>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</si>
  <si>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</si>
  <si>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</si>
  <si>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</si>
  <si>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</si>
  <si>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</si>
  <si>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</si>
  <si>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</si>
  <si>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</si>
  <si>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</si>
  <si>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</si>
  <si>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</si>
  <si>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</si>
  <si>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</si>
  <si>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</si>
  <si>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</si>
  <si>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</si>
  <si>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</si>
  <si>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</si>
  <si>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</si>
  <si>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</si>
  <si>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</si>
  <si>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</si>
  <si>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</si>
  <si>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</si>
  <si>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</si>
  <si>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</si>
  <si>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</si>
  <si>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</si>
  <si>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</si>
  <si>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</si>
  <si>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</si>
  <si>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</si>
  <si>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</si>
  <si>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</si>
  <si>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</si>
  <si>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</si>
  <si>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</si>
  <si>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</si>
  <si>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</si>
  <si>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</si>
  <si>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</si>
  <si>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</si>
  <si>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</si>
  <si>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</si>
  <si>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</si>
  <si>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</si>
  <si>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</si>
  <si>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</si>
  <si>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</si>
  <si>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</si>
  <si>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</si>
  <si>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</si>
  <si>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</si>
  <si>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</si>
  <si>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</si>
  <si>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</si>
  <si>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</si>
  <si>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</si>
  <si>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</si>
  <si>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</si>
  <si>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</si>
  <si>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</si>
  <si>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</si>
  <si>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</si>
  <si>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</si>
  <si>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</si>
  <si>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</si>
  <si>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</si>
  <si>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</si>
  <si>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</si>
  <si>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</si>
  <si>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</si>
  <si>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</si>
  <si>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</si>
  <si>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</si>
  <si>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</si>
  <si>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</si>
  <si>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</si>
  <si>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</si>
  <si>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</si>
  <si>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</si>
  <si>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</si>
  <si>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</si>
  <si>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</si>
  <si>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</si>
  <si>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</si>
  <si>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</si>
  <si>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</si>
  <si>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</si>
  <si>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</si>
  <si>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</si>
  <si>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</si>
  <si>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</si>
  <si>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</si>
  <si>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</si>
  <si>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</si>
  <si>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</si>
  <si>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</si>
  <si>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</si>
  <si>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</si>
  <si>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</si>
  <si>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</si>
  <si>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</si>
  <si>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</si>
  <si>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</si>
  <si>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</si>
  <si>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</si>
  <si>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</si>
  <si>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</si>
  <si>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</si>
  <si>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</si>
  <si>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</si>
  <si>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</si>
  <si>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</si>
  <si>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</si>
  <si>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</si>
  <si>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</si>
  <si>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</si>
  <si>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</si>
  <si>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</si>
  <si>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</si>
  <si>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</si>
  <si>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</si>
  <si>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</si>
  <si>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</si>
  <si>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</si>
  <si>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</si>
  <si>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</si>
  <si>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</si>
  <si>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</si>
  <si>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</si>
  <si>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</si>
  <si>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</si>
  <si>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</si>
  <si>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</si>
  <si>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</si>
  <si>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</si>
  <si>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</si>
  <si>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</si>
  <si>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</si>
  <si>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</si>
  <si>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</si>
  <si>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</si>
  <si>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</si>
  <si>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</si>
  <si>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</si>
  <si>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</si>
  <si>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</si>
  <si>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</si>
  <si>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</si>
  <si>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</si>
  <si>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</si>
  <si>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</si>
  <si>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</si>
  <si>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</si>
  <si>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</si>
  <si>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</si>
  <si>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</si>
  <si>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</si>
  <si>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</si>
  <si>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</si>
  <si>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</si>
  <si>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</si>
  <si>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</si>
  <si>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</si>
  <si>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</si>
  <si>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</si>
  <si>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</si>
  <si>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</si>
  <si>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</si>
  <si>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</si>
  <si>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</si>
  <si>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</si>
  <si>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</si>
  <si>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</si>
  <si>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</si>
  <si>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</si>
  <si>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</si>
  <si>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</si>
  <si>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</si>
  <si>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</si>
  <si>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</si>
  <si>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</si>
  <si>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</si>
  <si>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</si>
  <si>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</si>
  <si>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</si>
  <si>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</si>
  <si>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</si>
  <si>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</si>
  <si>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</si>
  <si>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</si>
  <si>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</si>
  <si>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</si>
  <si>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</si>
  <si>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</si>
  <si>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</si>
  <si>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</si>
  <si>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</si>
  <si>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</si>
  <si>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</si>
  <si>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</si>
  <si>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</si>
  <si>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</si>
  <si>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</si>
  <si>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</si>
  <si>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</si>
  <si>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</si>
  <si>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</si>
  <si>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</si>
  <si>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</si>
  <si>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</si>
  <si>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</si>
  <si>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</si>
  <si>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</si>
  <si>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</si>
  <si>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</si>
  <si>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</si>
  <si>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</si>
  <si>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</si>
  <si>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</si>
  <si>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</si>
  <si>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</si>
  <si>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</si>
  <si>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</si>
  <si>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</si>
  <si>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</si>
  <si>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</si>
  <si>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</si>
  <si>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</si>
  <si>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</si>
  <si>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</si>
  <si>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</si>
  <si>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</si>
  <si>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</si>
  <si>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</si>
  <si>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</si>
  <si>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</si>
  <si>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</si>
  <si>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</si>
  <si>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</si>
  <si>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</si>
  <si>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</si>
  <si>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</si>
  <si>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</si>
  <si>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</si>
  <si>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</si>
  <si>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</si>
  <si>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</si>
  <si>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</si>
  <si>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</si>
  <si>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</si>
  <si>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</si>
  <si>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</si>
  <si>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</si>
  <si>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</si>
  <si>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</si>
  <si>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</si>
  <si>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</si>
  <si>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</si>
  <si>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</si>
  <si>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</si>
  <si>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</si>
  <si>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</si>
  <si>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</si>
  <si>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</si>
  <si>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</si>
  <si>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</si>
  <si>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</si>
  <si>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</si>
  <si>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</si>
  <si>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</si>
  <si>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</si>
  <si>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</si>
  <si>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</si>
  <si>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</si>
  <si>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</si>
  <si>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</si>
  <si>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</si>
  <si>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</si>
  <si>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</si>
  <si>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</si>
  <si>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</si>
  <si>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</si>
  <si>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</si>
  <si>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</si>
  <si>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</si>
  <si>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</si>
  <si>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</si>
  <si>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</si>
  <si>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</si>
  <si>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</si>
  <si>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</si>
  <si>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</si>
  <si>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</si>
  <si>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</si>
  <si>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</si>
  <si>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</si>
  <si>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</si>
  <si>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</si>
  <si>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</si>
  <si>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</si>
  <si>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</si>
  <si>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</si>
  <si>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</si>
  <si>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</si>
  <si>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</si>
  <si>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</si>
  <si>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</si>
  <si>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</si>
  <si>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</si>
  <si>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</si>
  <si>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</si>
  <si>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</si>
  <si>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</si>
  <si>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</si>
  <si>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</si>
  <si>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</si>
  <si>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</si>
  <si>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</si>
  <si>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</si>
  <si>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</si>
  <si>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</si>
  <si>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</si>
  <si>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</si>
  <si>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</si>
  <si>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</si>
  <si>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</si>
  <si>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</si>
  <si>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</si>
  <si>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</si>
  <si>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</si>
  <si>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</si>
  <si>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</si>
  <si>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</si>
  <si>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</si>
  <si>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</si>
  <si>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</si>
  <si>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</si>
  <si>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</si>
  <si>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</si>
  <si>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</si>
  <si>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</si>
  <si>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</si>
  <si>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</si>
  <si>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</si>
  <si>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</si>
  <si>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</si>
  <si>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</si>
  <si>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</si>
  <si>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</si>
  <si>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</si>
  <si>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</si>
  <si>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</si>
  <si>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</si>
  <si>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</si>
  <si>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</si>
  <si>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</si>
  <si>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</si>
  <si>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</si>
  <si>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</si>
  <si>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</si>
  <si>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</si>
  <si>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</si>
  <si>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</si>
  <si>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</si>
  <si>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</si>
  <si>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</si>
  <si>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</si>
  <si>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</si>
  <si>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</si>
  <si>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</si>
  <si>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</si>
  <si>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</si>
  <si>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</si>
  <si>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</si>
  <si>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</si>
  <si>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</si>
  <si>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</si>
  <si>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</si>
  <si>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</si>
  <si>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</si>
  <si>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</si>
  <si>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</si>
  <si>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</si>
  <si>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</si>
  <si>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</si>
  <si>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</si>
  <si>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</si>
  <si>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</si>
  <si>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</si>
  <si>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</si>
  <si>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</si>
  <si>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</si>
  <si>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</si>
  <si>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</si>
  <si>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</si>
  <si>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</si>
  <si>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</si>
  <si>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</si>
  <si>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</si>
  <si>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</si>
  <si>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</si>
  <si>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</si>
  <si>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</si>
  <si>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</si>
  <si>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</si>
  <si>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</si>
  <si>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</si>
  <si>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</si>
  <si>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</si>
  <si>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</si>
  <si>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</si>
  <si>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</si>
  <si>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</si>
  <si>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</si>
  <si>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</si>
  <si>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</si>
  <si>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</si>
  <si>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</si>
  <si>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</si>
  <si>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</si>
  <si>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</si>
  <si>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</si>
  <si>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</si>
  <si>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</si>
  <si>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</si>
  <si>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</si>
  <si>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</si>
  <si>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</si>
  <si>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</si>
  <si>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</si>
  <si>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</si>
  <si>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</si>
  <si>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</si>
  <si>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</si>
  <si>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</si>
  <si>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</si>
  <si>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</si>
  <si>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</si>
  <si>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</si>
  <si>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</si>
  <si>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</si>
  <si>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</si>
  <si>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</si>
  <si>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</si>
  <si>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</si>
  <si>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</si>
  <si>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</si>
  <si>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</si>
  <si>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</si>
  <si>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</si>
  <si>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</si>
  <si>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</si>
  <si>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</si>
  <si>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</si>
  <si>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</si>
  <si>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</si>
  <si>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</si>
  <si>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</si>
  <si>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</si>
  <si>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</si>
  <si>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</si>
  <si>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</si>
  <si>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</si>
  <si>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</si>
  <si>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</si>
  <si>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</si>
  <si>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</si>
  <si>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</si>
  <si>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</si>
  <si>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</si>
  <si>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</si>
  <si>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</si>
  <si>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</si>
  <si>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</si>
  <si>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</si>
  <si>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</si>
  <si>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</si>
  <si>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</si>
  <si>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</si>
  <si>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</si>
  <si>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</si>
  <si>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</si>
  <si>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</si>
  <si>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</si>
  <si>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</si>
  <si>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</si>
  <si>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</si>
  <si>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</si>
  <si>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</si>
  <si>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</si>
  <si>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</si>
  <si>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</si>
  <si>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</si>
  <si>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</si>
  <si>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</si>
  <si>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</si>
  <si>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</si>
  <si>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</si>
  <si>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</si>
  <si>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</si>
  <si>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</si>
  <si>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</si>
  <si>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</si>
  <si>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</si>
  <si>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</si>
  <si>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</si>
  <si>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</si>
  <si>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</si>
  <si>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</si>
  <si>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</si>
  <si>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</si>
  <si>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</si>
  <si>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</si>
  <si>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</si>
  <si>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</si>
  <si>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</si>
  <si>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</si>
  <si>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</si>
  <si>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</si>
  <si>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</si>
  <si>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</si>
  <si>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</si>
  <si>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</si>
  <si>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</si>
  <si>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</si>
  <si>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</si>
  <si>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</si>
  <si>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</si>
  <si>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</si>
  <si>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</si>
  <si>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</si>
  <si>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</si>
  <si>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</si>
  <si>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</si>
  <si>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</si>
  <si>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</si>
  <si>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</si>
  <si>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</si>
  <si>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</si>
  <si>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</si>
  <si>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</si>
  <si>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</si>
  <si>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</si>
  <si>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</si>
  <si>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</si>
  <si>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</si>
  <si>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</si>
  <si>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</si>
  <si>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</si>
  <si>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</si>
  <si>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</si>
  <si>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</si>
  <si>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</si>
  <si>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</si>
  <si>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</si>
  <si>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</si>
  <si>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</si>
  <si>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</si>
  <si>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</si>
  <si>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</si>
  <si>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</si>
  <si>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</si>
  <si>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</si>
  <si>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</si>
  <si>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</si>
  <si>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</si>
  <si>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</si>
  <si>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</si>
  <si>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</si>
  <si>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</si>
  <si>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</si>
  <si>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</si>
  <si>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</si>
  <si>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</si>
  <si>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</si>
  <si>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</si>
  <si>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</si>
  <si>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</si>
  <si>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</si>
  <si>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</si>
  <si>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</si>
  <si>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</si>
  <si>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</si>
  <si>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</si>
  <si>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</si>
  <si>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</si>
  <si>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</si>
  <si>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</si>
  <si>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</si>
  <si>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</si>
  <si>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</si>
  <si>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</si>
  <si>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</si>
  <si>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</si>
  <si>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</si>
  <si>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</si>
  <si>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</si>
  <si>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</si>
  <si>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</si>
  <si>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</si>
  <si>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</si>
  <si>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</si>
  <si>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</si>
  <si>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</si>
  <si>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</si>
  <si>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</si>
  <si>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</si>
  <si>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</si>
  <si>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</si>
  <si>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</si>
  <si>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</si>
  <si>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</si>
  <si>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</si>
  <si>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</si>
  <si>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</si>
  <si>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</si>
  <si>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</si>
  <si>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</si>
  <si>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</si>
  <si>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</si>
  <si>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</si>
  <si>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</si>
  <si>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</si>
  <si>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</si>
  <si>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</si>
  <si>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</si>
  <si>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</si>
  <si>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</si>
  <si>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</si>
  <si>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</si>
  <si>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</si>
  <si>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</si>
  <si>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</si>
  <si>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</si>
  <si>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</si>
  <si>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</si>
  <si>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</si>
  <si>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</si>
  <si>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</si>
  <si>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</si>
  <si>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</si>
  <si>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</si>
  <si>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</si>
  <si>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</si>
  <si>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</si>
  <si>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</si>
  <si>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</si>
  <si>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</si>
  <si>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</si>
  <si>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</si>
  <si>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</si>
  <si>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</si>
  <si>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</si>
  <si>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</si>
  <si>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</si>
  <si>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</si>
  <si>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</si>
  <si>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</si>
  <si>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</si>
  <si>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</si>
  <si>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</si>
  <si>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</si>
  <si>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</si>
  <si>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</si>
  <si>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</si>
  <si>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</si>
  <si>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</si>
  <si>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</si>
  <si>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</si>
  <si>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</si>
  <si>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</si>
  <si>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</si>
  <si>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</si>
  <si>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</si>
  <si>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</si>
  <si>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</si>
  <si>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</si>
  <si>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</si>
  <si>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</si>
  <si>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</si>
  <si>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</si>
  <si>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</si>
  <si>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</si>
  <si>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</si>
  <si>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</si>
  <si>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</si>
  <si>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</si>
  <si>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</si>
  <si>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</si>
  <si>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</si>
  <si>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</si>
  <si>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</si>
  <si>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</si>
  <si>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</si>
  <si>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</si>
  <si>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</si>
  <si>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</si>
  <si>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</si>
  <si>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</si>
  <si>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</si>
  <si>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</si>
  <si>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</si>
  <si>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</si>
  <si>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</si>
  <si>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</si>
  <si>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</si>
  <si>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</si>
  <si>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</si>
  <si>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</si>
  <si>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</si>
  <si>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</si>
  <si>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</si>
  <si>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</si>
  <si>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</si>
  <si>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</si>
  <si>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</si>
  <si>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</si>
  <si>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</si>
  <si>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</si>
  <si>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</si>
  <si>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</si>
  <si>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</si>
  <si>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</si>
  <si>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</si>
  <si>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</si>
  <si>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</si>
  <si>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</si>
  <si>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</si>
  <si>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</si>
  <si>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</si>
  <si>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</si>
  <si>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</si>
  <si>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</si>
  <si>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</si>
  <si>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</si>
  <si>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</si>
  <si>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</si>
  <si>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</si>
  <si>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</si>
  <si>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</si>
  <si>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</si>
  <si>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</si>
  <si>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</si>
  <si>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</si>
  <si>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</si>
  <si>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</si>
  <si>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</si>
  <si>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</si>
  <si>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</si>
  <si>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</si>
  <si>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</si>
  <si>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</si>
  <si>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</si>
  <si>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</si>
  <si>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</si>
  <si>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</si>
  <si>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</si>
  <si>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</si>
  <si>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</si>
  <si>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</si>
  <si>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</si>
  <si>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</si>
  <si>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</si>
  <si>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</si>
  <si>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</si>
  <si>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</si>
  <si>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</si>
  <si>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</si>
  <si>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</si>
  <si>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</si>
  <si>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</si>
  <si>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</si>
  <si>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</si>
  <si>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</si>
  <si>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</si>
  <si>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</si>
  <si>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</si>
  <si>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</si>
  <si>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</si>
  <si>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</si>
  <si>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</si>
  <si>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</si>
  <si>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</si>
  <si>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</si>
  <si>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</si>
  <si>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</si>
  <si>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</si>
  <si>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</si>
  <si>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</si>
  <si>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</si>
  <si>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</si>
  <si>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</si>
  <si>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</si>
  <si>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</si>
  <si>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</si>
  <si>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</si>
  <si>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</si>
  <si>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</si>
  <si>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</si>
  <si>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</si>
  <si>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</si>
  <si>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</si>
  <si>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</si>
  <si>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</si>
  <si>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</si>
  <si>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</si>
  <si>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</si>
  <si>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</si>
  <si>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</si>
  <si>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</si>
  <si>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</si>
  <si>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</si>
  <si>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</si>
  <si>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</si>
  <si>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</si>
  <si>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</si>
  <si>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</si>
  <si>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</si>
  <si>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</si>
  <si>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</si>
  <si>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</si>
  <si>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</si>
  <si>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</si>
  <si>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</si>
  <si>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</si>
  <si>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</si>
  <si>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</si>
  <si>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</si>
  <si>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</si>
  <si>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</si>
  <si>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</si>
  <si>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</si>
  <si>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</si>
  <si>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</si>
  <si>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</si>
  <si>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</si>
  <si>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</si>
  <si>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</si>
  <si>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</si>
  <si>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</si>
  <si>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</si>
  <si>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</si>
  <si>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</si>
  <si>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</si>
  <si>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</si>
  <si>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</si>
  <si>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</si>
  <si>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</si>
  <si>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</si>
  <si>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</si>
  <si>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</si>
  <si>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</si>
  <si>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</si>
  <si>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</si>
  <si>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</si>
  <si>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</si>
  <si>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</si>
  <si>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</si>
  <si>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</si>
  <si>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</si>
  <si>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</si>
  <si>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</si>
  <si>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</si>
  <si>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</si>
  <si>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</si>
  <si>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</si>
  <si>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</si>
  <si>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</si>
  <si>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</si>
  <si>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</si>
  <si>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</si>
  <si>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</si>
  <si>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</si>
  <si>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</si>
  <si>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</si>
  <si>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</si>
  <si>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</si>
  <si>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</si>
  <si>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</si>
  <si>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</si>
  <si>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</si>
  <si>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</si>
  <si>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</si>
  <si>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</si>
  <si>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</si>
  <si>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</si>
  <si>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</si>
  <si>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</si>
  <si>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</si>
  <si>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</si>
  <si>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</si>
  <si>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</si>
  <si>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</si>
  <si>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</si>
  <si>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</si>
  <si>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</si>
  <si>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</si>
  <si>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</si>
  <si>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</si>
  <si>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</si>
  <si>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</si>
  <si>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</si>
  <si>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</si>
  <si>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</si>
  <si>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</si>
  <si>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</si>
  <si>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</si>
  <si>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</si>
  <si>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</si>
  <si>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</si>
  <si>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</si>
  <si>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</si>
  <si>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</si>
  <si>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</si>
  <si>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</si>
  <si>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</si>
  <si>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</si>
  <si>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</si>
  <si>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</si>
  <si>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</si>
  <si>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</si>
  <si>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</si>
  <si>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</si>
  <si>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</si>
  <si>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</si>
  <si>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</si>
  <si>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</si>
  <si>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</si>
  <si>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</si>
  <si>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</si>
  <si>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</si>
  <si>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</si>
  <si>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</si>
  <si>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</si>
  <si>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</si>
  <si>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</si>
  <si>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</si>
  <si>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</si>
  <si>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</si>
  <si>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</si>
  <si>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</si>
  <si>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</si>
  <si>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</si>
  <si>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</si>
  <si>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</si>
  <si>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</si>
  <si>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</si>
  <si>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</si>
  <si>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</si>
  <si>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</si>
  <si>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</si>
  <si>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</si>
  <si>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</si>
  <si>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</si>
  <si>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</si>
  <si>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</si>
  <si>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</si>
  <si>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</si>
  <si>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</si>
  <si>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</si>
  <si>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</si>
  <si>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</si>
  <si>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</si>
  <si>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</si>
  <si>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</si>
  <si>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</si>
  <si>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</si>
  <si>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</si>
  <si>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</si>
  <si>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</si>
  <si>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</si>
  <si>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</si>
  <si>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</si>
  <si>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</si>
  <si>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</si>
  <si>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</si>
  <si>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</si>
  <si>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</si>
  <si>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</si>
  <si>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</si>
  <si>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</si>
  <si>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</si>
  <si>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</si>
  <si>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</si>
  <si>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</si>
  <si>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</si>
  <si>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</si>
  <si>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</si>
  <si>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</si>
  <si>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</si>
  <si>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</si>
  <si>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</si>
  <si>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</si>
  <si>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</si>
  <si>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</si>
  <si>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</si>
  <si>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</si>
  <si>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</si>
  <si>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</si>
  <si>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</si>
  <si>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</si>
  <si>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</si>
  <si>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</si>
  <si>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</si>
  <si>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</si>
  <si>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</si>
  <si>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</si>
  <si>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</si>
  <si>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</si>
  <si>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</si>
  <si>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</si>
  <si>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</si>
  <si>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</si>
  <si>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</si>
  <si>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</si>
  <si>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</si>
  <si>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</si>
  <si>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</si>
  <si>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</si>
  <si>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</si>
  <si>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</si>
  <si>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</si>
  <si>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</si>
  <si>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</si>
  <si>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</si>
  <si>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</si>
  <si>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</si>
  <si>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</si>
  <si>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</si>
  <si>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</si>
  <si>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</si>
  <si>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</si>
  <si>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</si>
  <si>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</si>
  <si>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</si>
  <si>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</si>
  <si>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</si>
  <si>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</si>
  <si>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</si>
  <si>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</si>
  <si>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</si>
  <si>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</si>
  <si>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</si>
  <si>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</si>
  <si>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</si>
  <si>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</si>
  <si>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</si>
  <si>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</si>
  <si>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</si>
  <si>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</si>
  <si>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</si>
  <si>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</si>
  <si>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</si>
  <si>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</si>
  <si>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</si>
  <si>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</si>
  <si>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</si>
  <si>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</si>
  <si>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</si>
  <si>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</si>
  <si>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</si>
  <si>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</si>
  <si>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</si>
  <si>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</si>
  <si>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</si>
  <si>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</si>
  <si>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</si>
  <si>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</si>
  <si>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</si>
  <si>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</si>
  <si>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</si>
  <si>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</si>
  <si>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</si>
  <si>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</si>
  <si>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</si>
  <si>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</si>
  <si>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</si>
  <si>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</si>
  <si>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</si>
  <si>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</si>
  <si>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</si>
  <si>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</si>
  <si>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</si>
  <si>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</si>
  <si>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</si>
  <si>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</si>
  <si>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</si>
  <si>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</si>
  <si>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</si>
  <si>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</si>
  <si>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</si>
  <si>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</si>
  <si>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</si>
  <si>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</si>
  <si>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</si>
  <si>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</si>
  <si>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</si>
  <si>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</si>
  <si>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</si>
  <si>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</si>
  <si>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</si>
  <si>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</si>
  <si>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</si>
  <si>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</si>
  <si>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</si>
  <si>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</si>
  <si>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</si>
  <si>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</si>
  <si>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</si>
  <si>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</si>
  <si>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</si>
  <si>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</si>
  <si>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</si>
  <si>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</si>
  <si>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</si>
  <si>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</si>
  <si>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</si>
  <si>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</si>
  <si>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</si>
  <si>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</si>
  <si>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</si>
  <si>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</si>
  <si>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</si>
  <si>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</si>
  <si>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</si>
  <si>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</si>
  <si>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</si>
  <si>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</si>
  <si>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</si>
  <si>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</si>
  <si>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</si>
  <si>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</si>
  <si>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</si>
  <si>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</si>
  <si>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</si>
  <si>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</si>
  <si>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</si>
  <si>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</si>
  <si>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</si>
  <si>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</si>
  <si>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</si>
  <si>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</si>
  <si>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</si>
  <si>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</si>
  <si>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</si>
  <si>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</si>
  <si>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</si>
  <si>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</si>
  <si>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</si>
  <si>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</si>
  <si>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</si>
  <si>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</si>
  <si>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</si>
  <si>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</si>
  <si>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</si>
  <si>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</si>
  <si>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</si>
  <si>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</si>
  <si>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</si>
  <si>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</si>
  <si>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</si>
  <si>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</si>
  <si>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</si>
  <si>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</si>
  <si>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</si>
  <si>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</si>
  <si>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</si>
  <si>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</si>
  <si>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</si>
  <si>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</si>
  <si>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</si>
  <si>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</si>
  <si>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</si>
  <si>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</si>
  <si>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</si>
  <si>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</si>
  <si>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</si>
  <si>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</si>
  <si>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</si>
  <si>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</si>
  <si>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</si>
  <si>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</si>
  <si>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</si>
  <si>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</si>
  <si>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</si>
  <si>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</si>
  <si>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</si>
  <si>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</si>
  <si>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</si>
  <si>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</si>
  <si>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</si>
  <si>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</si>
  <si>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</si>
  <si>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</si>
  <si>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</si>
  <si>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</si>
  <si>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</si>
  <si>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</si>
  <si>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</si>
  <si>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</si>
  <si>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</si>
  <si>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</si>
  <si>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</si>
  <si>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</si>
  <si>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</si>
  <si>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</si>
  <si>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</si>
  <si>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</si>
  <si>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</si>
  <si>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</si>
  <si>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</si>
  <si>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</si>
  <si>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</si>
  <si>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</si>
  <si>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</si>
  <si>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</si>
  <si>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</si>
  <si>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</si>
  <si>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</si>
  <si>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</si>
  <si>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</si>
  <si>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</si>
  <si>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</si>
  <si>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</si>
  <si>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</si>
  <si>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</si>
  <si>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</si>
  <si>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</si>
  <si>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</si>
  <si>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</si>
  <si>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</si>
  <si>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</si>
  <si>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</si>
  <si>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</si>
  <si>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</si>
  <si>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</si>
  <si>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</si>
  <si>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</si>
  <si>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</si>
  <si>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</si>
  <si>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</si>
  <si>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</si>
  <si>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</si>
  <si>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</si>
  <si>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</si>
  <si>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</si>
  <si>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</si>
  <si>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</si>
  <si>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</si>
  <si>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</si>
  <si>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</si>
  <si>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</si>
  <si>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</si>
  <si>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</si>
  <si>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</si>
  <si>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</si>
  <si>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</si>
  <si>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</si>
  <si>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</si>
  <si>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</si>
  <si>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</si>
  <si>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</si>
  <si>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</si>
  <si>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</si>
  <si>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</si>
  <si>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</si>
  <si>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</si>
  <si>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</si>
  <si>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</si>
  <si>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</si>
  <si>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</si>
  <si>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</si>
  <si>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</si>
  <si>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</si>
  <si>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</si>
  <si>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</si>
  <si>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</si>
  <si>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</si>
  <si>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</si>
  <si>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</si>
  <si>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</si>
  <si>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</si>
  <si>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</si>
  <si>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</si>
  <si>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</si>
  <si>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</si>
  <si>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</si>
  <si>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</si>
  <si>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</si>
  <si>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</si>
  <si>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</si>
  <si>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</si>
  <si>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</si>
  <si>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</si>
  <si>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</si>
  <si>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</si>
  <si>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</si>
  <si>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</si>
  <si>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</si>
  <si>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</si>
  <si>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</si>
  <si>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</si>
  <si>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</si>
  <si>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</si>
  <si>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</si>
  <si>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</si>
  <si>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</si>
  <si>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</si>
  <si>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</si>
  <si>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</si>
  <si>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</si>
  <si>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</si>
  <si>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</si>
  <si>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</si>
  <si>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</si>
  <si>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</si>
  <si>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</si>
  <si>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</si>
  <si>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</si>
  <si>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</si>
  <si>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</si>
  <si>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</si>
  <si>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</si>
  <si>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</si>
  <si>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</si>
  <si>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</si>
  <si>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</si>
  <si>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</si>
  <si>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</si>
  <si>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</si>
  <si>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</si>
  <si>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</si>
  <si>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</si>
  <si>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</si>
  <si>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</si>
  <si>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</si>
  <si>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</si>
  <si>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</si>
  <si>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</si>
  <si>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</si>
  <si>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</si>
  <si>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</si>
  <si>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</si>
  <si>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</si>
  <si>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</si>
  <si>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</si>
  <si>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</si>
  <si>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</si>
  <si>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</si>
  <si>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</si>
  <si>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</si>
  <si>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</si>
  <si>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</si>
  <si>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</si>
  <si>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</si>
  <si>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</si>
  <si>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</si>
  <si>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</si>
  <si>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</si>
  <si>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</si>
  <si>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</si>
  <si>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</si>
  <si>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</si>
  <si>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</si>
  <si>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</si>
  <si>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</si>
  <si>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</si>
  <si>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</si>
  <si>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</si>
  <si>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</si>
  <si>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</si>
  <si>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</si>
  <si>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</si>
  <si>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</si>
  <si>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</si>
  <si>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</si>
  <si>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</si>
  <si>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</si>
  <si>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</si>
  <si>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</si>
  <si>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</si>
  <si>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</si>
  <si>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</si>
  <si>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</si>
  <si>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</si>
  <si>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</si>
  <si>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</si>
  <si>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</si>
  <si>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</si>
  <si>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</si>
  <si>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</si>
  <si>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</si>
  <si>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</si>
  <si>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</si>
  <si>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</si>
  <si>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</si>
  <si>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</si>
  <si>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</si>
  <si>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</si>
  <si>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</si>
  <si>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</si>
  <si>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</si>
  <si>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</si>
  <si>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</si>
  <si>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</si>
  <si>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</si>
  <si>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</si>
  <si>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</si>
  <si>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</si>
  <si>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</si>
  <si>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</si>
  <si>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</si>
  <si>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</si>
  <si>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</si>
  <si>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</si>
  <si>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</si>
  <si>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</si>
  <si>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</si>
  <si>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</si>
  <si>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</si>
  <si>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</si>
  <si>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</si>
  <si>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</si>
  <si>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</si>
  <si>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</si>
  <si>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</si>
  <si>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</si>
  <si>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</si>
  <si>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</si>
  <si>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</si>
  <si>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</si>
  <si>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</si>
  <si>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</si>
  <si>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</si>
  <si>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</si>
  <si>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</si>
  <si>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</si>
  <si>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</si>
  <si>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</si>
  <si>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</si>
  <si>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</si>
  <si>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</si>
  <si>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</si>
  <si>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</si>
  <si>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</si>
  <si>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</si>
  <si>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</si>
  <si>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</si>
  <si>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</si>
  <si>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</si>
  <si>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</si>
  <si>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</si>
  <si>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</si>
  <si>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</si>
  <si>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</si>
  <si>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</si>
  <si>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</si>
  <si>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</si>
  <si>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</si>
  <si>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</si>
  <si>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</si>
  <si>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</si>
  <si>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</si>
  <si>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</si>
  <si>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</si>
  <si>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</si>
  <si>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</si>
  <si>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</si>
  <si>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</si>
  <si>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</si>
  <si>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</si>
  <si>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</si>
  <si>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</si>
  <si>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</si>
  <si>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</si>
  <si>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</si>
  <si>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</si>
  <si>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</si>
  <si>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</si>
  <si>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</si>
  <si>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</si>
  <si>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</si>
  <si>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</si>
  <si>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</si>
  <si>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</si>
  <si>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</si>
  <si>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</si>
  <si>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</si>
  <si>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</si>
  <si>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</si>
  <si>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</si>
  <si>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</si>
  <si>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</si>
  <si>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</si>
  <si>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</si>
  <si>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</si>
  <si>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</si>
  <si>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</si>
  <si>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</si>
  <si>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</si>
  <si>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</si>
  <si>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</si>
  <si>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</si>
  <si>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</si>
  <si>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</si>
  <si>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</si>
  <si>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</si>
  <si>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</si>
  <si>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</si>
  <si>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</si>
  <si>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</si>
  <si>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</si>
  <si>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</si>
  <si>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</si>
  <si>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</si>
  <si>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</si>
  <si>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</si>
  <si>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</si>
  <si>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</si>
  <si>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</si>
  <si>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</si>
  <si>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</si>
  <si>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</si>
  <si>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</si>
  <si>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</si>
  <si>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</si>
  <si>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</si>
  <si>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</si>
  <si>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</si>
  <si>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</si>
  <si>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</si>
  <si>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</si>
  <si>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</si>
  <si>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</si>
  <si>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</si>
  <si>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</si>
  <si>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</si>
  <si>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</si>
  <si>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</si>
  <si>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</si>
  <si>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</si>
  <si>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</si>
  <si>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</si>
  <si>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</si>
  <si>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</si>
  <si>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</si>
  <si>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</si>
  <si>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</si>
  <si>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</si>
  <si>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</si>
  <si>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</si>
  <si>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</si>
  <si>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</si>
  <si>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</si>
  <si>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</si>
  <si>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</si>
  <si>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</si>
  <si>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</si>
  <si>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</si>
  <si>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</si>
  <si>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</si>
  <si>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</si>
  <si>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</si>
  <si>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</si>
  <si>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</si>
  <si>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</si>
  <si>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</si>
  <si>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</si>
  <si>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</si>
  <si>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</si>
  <si>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</si>
  <si>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</si>
  <si>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</si>
  <si>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</si>
  <si>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</si>
  <si>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</si>
  <si>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</si>
  <si>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</si>
  <si>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</si>
  <si>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</si>
  <si>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</si>
  <si>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</si>
  <si>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</si>
  <si>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</si>
  <si>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</si>
  <si>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</si>
  <si>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</si>
  <si>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</si>
  <si>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</si>
  <si>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</si>
  <si>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</si>
  <si>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</si>
  <si>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</si>
  <si>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</si>
  <si>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</si>
  <si>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</si>
  <si>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</si>
  <si>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</si>
  <si>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</si>
  <si>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</si>
  <si>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</si>
  <si>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</si>
  <si>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</si>
  <si>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</si>
  <si>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</si>
  <si>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</si>
  <si>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</si>
  <si>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</si>
  <si>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</si>
  <si>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</si>
  <si>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</si>
  <si>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</si>
  <si>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</si>
  <si>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</si>
  <si>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</si>
  <si>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</si>
  <si>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</si>
  <si>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</si>
  <si>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</si>
  <si>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</si>
  <si>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</si>
  <si>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</si>
  <si>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</si>
  <si>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</si>
  <si>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</si>
  <si>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</si>
  <si>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</si>
  <si>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</si>
  <si>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</si>
  <si>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</si>
  <si>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</si>
  <si>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</si>
  <si>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</si>
  <si>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</si>
  <si>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</si>
  <si>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</si>
  <si>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</si>
  <si>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</si>
  <si>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</si>
  <si>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</si>
  <si>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</si>
  <si>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</si>
  <si>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</si>
  <si>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</si>
  <si>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</si>
  <si>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</si>
  <si>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</si>
  <si>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</si>
  <si>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</si>
  <si>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</si>
  <si>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</si>
  <si>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</si>
  <si>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</si>
  <si>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</si>
  <si>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</si>
  <si>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</si>
  <si>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</si>
  <si>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</si>
  <si>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</si>
  <si>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</si>
  <si>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</si>
  <si>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</si>
  <si>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</si>
  <si>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</si>
  <si>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</si>
  <si>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</si>
  <si>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</si>
  <si>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</si>
  <si>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</si>
  <si>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</si>
  <si>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</si>
  <si>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</si>
  <si>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</si>
  <si>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</si>
  <si>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</si>
  <si>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</si>
  <si>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</si>
  <si>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</si>
  <si>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</si>
  <si>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</si>
  <si>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</si>
  <si>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</si>
  <si>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</si>
  <si>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</si>
  <si>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</si>
  <si>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</si>
  <si>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</si>
  <si>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</si>
  <si>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</si>
  <si>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</si>
  <si>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</si>
  <si>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</si>
  <si>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</si>
  <si>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</si>
  <si>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</si>
  <si>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</si>
  <si>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</si>
  <si>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</si>
  <si>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</si>
  <si>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</si>
  <si>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</si>
  <si>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</si>
  <si>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</si>
  <si>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</si>
  <si>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</si>
  <si>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</si>
  <si>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</si>
  <si>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</si>
  <si>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</si>
  <si>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</si>
  <si>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</si>
  <si>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</si>
  <si>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</si>
  <si>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</si>
  <si>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</si>
  <si>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</si>
  <si>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</si>
  <si>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</si>
  <si>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</si>
  <si>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</si>
  <si>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</si>
  <si>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</si>
  <si>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</si>
  <si>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</si>
  <si>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</si>
  <si>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</si>
  <si>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</si>
  <si>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</si>
  <si>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</si>
  <si>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</si>
  <si>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</si>
  <si>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</si>
  <si>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</si>
  <si>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</si>
  <si>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</si>
  <si>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</si>
  <si>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</si>
  <si>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</si>
  <si>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</si>
  <si>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</si>
  <si>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</si>
  <si>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</si>
  <si>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</si>
  <si>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</si>
  <si>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</si>
  <si>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</si>
  <si>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</si>
  <si>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</si>
  <si>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</si>
  <si>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</si>
  <si>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</si>
  <si>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</si>
  <si>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</si>
  <si>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</si>
  <si>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</si>
  <si>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</si>
  <si>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</si>
  <si>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</si>
  <si>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</si>
  <si>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</si>
  <si>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</si>
  <si>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</si>
  <si>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</si>
  <si>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</si>
  <si>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</si>
  <si>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</si>
  <si>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</si>
  <si>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</si>
  <si>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</si>
  <si>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</si>
  <si>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</si>
  <si>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</si>
  <si>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</si>
  <si>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</si>
  <si>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</si>
  <si>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</si>
  <si>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</si>
  <si>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</si>
  <si>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</si>
  <si>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</si>
  <si>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</si>
  <si>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</si>
  <si>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</si>
  <si>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</si>
  <si>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</si>
  <si>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</si>
  <si>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</si>
  <si>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</si>
  <si>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</si>
  <si>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</si>
  <si>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</si>
  <si>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</si>
  <si>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</si>
  <si>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</si>
  <si>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</si>
  <si>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</si>
  <si>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</si>
  <si>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</si>
  <si>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</si>
  <si>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</si>
  <si>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</si>
  <si>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</si>
  <si>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</si>
  <si>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</si>
  <si>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</si>
  <si>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</si>
  <si>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</si>
  <si>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</si>
  <si>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</si>
  <si>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</si>
  <si>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</si>
  <si>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</si>
  <si>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</si>
  <si>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</si>
  <si>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</si>
  <si>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</si>
  <si>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</si>
  <si>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</si>
  <si>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</si>
  <si>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</si>
  <si>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</si>
  <si>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</si>
  <si>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</si>
  <si>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</si>
  <si>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</si>
  <si>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</si>
  <si>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</si>
  <si>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</si>
  <si>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</si>
  <si>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</si>
  <si>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</si>
  <si>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</si>
  <si>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</si>
  <si>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</si>
  <si>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</si>
  <si>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</si>
  <si>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</si>
  <si>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</si>
  <si>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</si>
  <si>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</si>
  <si>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</si>
  <si>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</si>
  <si>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</si>
  <si>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</si>
  <si>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</si>
  <si>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</si>
  <si>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</si>
  <si>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</si>
  <si>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</si>
  <si>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</si>
  <si>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</si>
  <si>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</si>
  <si>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</si>
  <si>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</si>
  <si>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</si>
  <si>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</si>
  <si>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</si>
  <si>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</si>
  <si>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</si>
  <si>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</si>
  <si>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</si>
  <si>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</si>
  <si>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</si>
  <si>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</si>
  <si>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</si>
  <si>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</si>
  <si>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</si>
  <si>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</si>
  <si>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</si>
  <si>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</si>
  <si>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</si>
  <si>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</si>
  <si>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</si>
  <si>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</si>
  <si>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</si>
  <si>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</si>
  <si>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</si>
  <si>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</si>
  <si>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</si>
  <si>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</si>
  <si>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</si>
  <si>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</si>
  <si>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</si>
  <si>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</si>
  <si>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</si>
  <si>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</si>
  <si>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</si>
  <si>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</si>
  <si>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</si>
  <si>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</si>
  <si>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</si>
  <si>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</si>
  <si>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</si>
  <si>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</si>
  <si>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</si>
  <si>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</si>
  <si>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</si>
  <si>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</si>
  <si>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</si>
  <si>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</si>
  <si>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</si>
  <si>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</si>
  <si>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</si>
  <si>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</si>
  <si>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</si>
  <si>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</si>
  <si>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</si>
  <si>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</si>
  <si>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</si>
  <si>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</si>
  <si>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</si>
  <si>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</si>
  <si>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</si>
  <si>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</si>
  <si>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</si>
  <si>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</si>
  <si>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</si>
  <si>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</si>
  <si>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</si>
  <si>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</si>
  <si>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</si>
  <si>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</si>
  <si>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</si>
  <si>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</si>
  <si>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</si>
  <si>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</si>
  <si>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</si>
  <si>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</si>
  <si>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</si>
  <si>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</si>
  <si>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</si>
  <si>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</si>
  <si>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</si>
  <si>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</si>
  <si>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</si>
  <si>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</si>
  <si>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</si>
  <si>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</si>
  <si>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</si>
  <si>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</si>
  <si>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</si>
  <si>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</si>
  <si>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</si>
  <si>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</si>
  <si>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</si>
  <si>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</si>
  <si>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</si>
  <si>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</si>
  <si>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</si>
  <si>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</si>
  <si>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</si>
  <si>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</si>
  <si>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</si>
  <si>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</si>
  <si>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</si>
  <si>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</si>
  <si>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</si>
  <si>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</si>
  <si>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</si>
  <si>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</si>
  <si>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</si>
  <si>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</si>
  <si>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</si>
  <si>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</si>
  <si>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</si>
  <si>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</si>
  <si>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</si>
  <si>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</si>
  <si>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</si>
  <si>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</si>
  <si>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</si>
  <si>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</si>
  <si>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</si>
  <si>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</si>
  <si>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</si>
  <si>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</si>
  <si>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</si>
  <si>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</si>
  <si>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</si>
  <si>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</si>
  <si>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</si>
  <si>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</si>
  <si>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</si>
  <si>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</si>
  <si>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</si>
  <si>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</si>
  <si>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</si>
  <si>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</si>
  <si>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</si>
  <si>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</si>
  <si>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</si>
  <si>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</si>
  <si>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</si>
  <si>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</si>
  <si>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</si>
  <si>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</si>
  <si>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</si>
  <si>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</si>
  <si>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</si>
  <si>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</si>
  <si>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</si>
  <si>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</si>
  <si>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</si>
  <si>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</si>
  <si>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</si>
  <si>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</si>
  <si>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</si>
  <si>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</si>
  <si>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</si>
  <si>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</si>
  <si>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</si>
  <si>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</si>
  <si>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</si>
  <si>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</si>
  <si>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</si>
  <si>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</si>
  <si>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</si>
  <si>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</si>
  <si>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</si>
  <si>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</si>
  <si>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</si>
  <si>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</si>
  <si>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</si>
  <si>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</si>
  <si>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</si>
  <si>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</si>
  <si>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</si>
  <si>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</si>
  <si>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</si>
  <si>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</si>
  <si>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</si>
  <si>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</si>
  <si>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</si>
  <si>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</si>
  <si>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</si>
  <si>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</si>
  <si>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</si>
  <si>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</si>
  <si>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</si>
  <si>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</si>
  <si>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</si>
  <si>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</si>
  <si>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</si>
  <si>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</si>
  <si>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</si>
  <si>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</si>
  <si>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</si>
  <si>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</si>
  <si>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</si>
  <si>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</si>
  <si>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</si>
  <si>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</si>
  <si>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</si>
  <si>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</si>
  <si>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</si>
  <si>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</si>
  <si>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</si>
  <si>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</si>
  <si>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</si>
  <si>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</si>
  <si>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</si>
  <si>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</si>
  <si>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</si>
  <si>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</si>
  <si>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</si>
  <si>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</si>
  <si>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</si>
  <si>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</si>
  <si>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</si>
  <si>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</si>
  <si>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</si>
  <si>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</si>
  <si>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</si>
  <si>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</si>
  <si>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</si>
  <si>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</si>
  <si>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</si>
  <si>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</si>
  <si>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</si>
  <si>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</si>
  <si>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</si>
  <si>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</si>
  <si>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</si>
  <si>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</si>
  <si>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</si>
  <si>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</si>
  <si>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</si>
  <si>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</si>
  <si>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</si>
  <si>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</si>
  <si>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</si>
  <si>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</si>
  <si>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</si>
  <si>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</si>
  <si>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</si>
  <si>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</si>
  <si>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</si>
  <si>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</si>
  <si>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</si>
  <si>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</si>
  <si>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</si>
  <si>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</si>
  <si>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</si>
  <si>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</si>
  <si>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</si>
  <si>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</si>
  <si>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</si>
  <si>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</si>
  <si>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</si>
  <si>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</si>
  <si>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</si>
  <si>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</si>
  <si>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</si>
  <si>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</si>
  <si>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</si>
  <si>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</si>
  <si>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</si>
  <si>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</si>
  <si>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</si>
  <si>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</si>
  <si>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</si>
  <si>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</si>
  <si>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</si>
  <si>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</si>
  <si>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</si>
  <si>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</si>
  <si>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</si>
  <si>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</si>
  <si>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</si>
  <si>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</si>
  <si>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</si>
  <si>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</si>
  <si>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</si>
  <si>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</si>
  <si>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</si>
  <si>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</si>
  <si>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</si>
  <si>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</si>
  <si>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</si>
  <si>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</si>
  <si>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</si>
  <si>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</si>
  <si>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</si>
  <si>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</si>
  <si>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</si>
  <si>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</si>
  <si>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</si>
  <si>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</si>
  <si>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</si>
  <si>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</si>
  <si>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</si>
  <si>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</si>
  <si>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</si>
  <si>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</si>
  <si>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</si>
  <si>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</si>
  <si>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</si>
  <si>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</si>
  <si>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</si>
  <si>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</si>
  <si>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</si>
  <si>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</si>
  <si>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</si>
  <si>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</si>
  <si>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</si>
  <si>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</si>
  <si>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</si>
  <si>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</si>
  <si>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</si>
  <si>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</si>
  <si>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</si>
  <si>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</si>
  <si>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</si>
  <si>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</si>
  <si>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</si>
  <si>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</si>
  <si>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</si>
  <si>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</si>
  <si>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</si>
  <si>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</si>
  <si>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</si>
  <si>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</si>
  <si>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</si>
  <si>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</si>
  <si>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</si>
  <si>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</si>
  <si>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</si>
  <si>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</si>
  <si>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</si>
  <si>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</si>
  <si>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</si>
  <si>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</si>
  <si>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</si>
  <si>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</si>
  <si>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</si>
  <si>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</si>
  <si>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</si>
  <si>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</si>
  <si>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</si>
  <si>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</si>
  <si>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</si>
  <si>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</si>
  <si>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</si>
  <si>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</si>
  <si>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</si>
  <si>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</si>
  <si>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</si>
  <si>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</si>
  <si>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</si>
  <si>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</si>
  <si>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</si>
  <si>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</si>
  <si>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</si>
  <si>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</si>
  <si>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</si>
  <si>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</si>
  <si>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</si>
  <si>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</si>
  <si>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</si>
  <si>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</si>
  <si>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</si>
  <si>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</si>
  <si>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</si>
  <si>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</si>
  <si>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</si>
  <si>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</si>
  <si>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</si>
  <si>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</si>
  <si>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</si>
  <si>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</si>
  <si>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</si>
  <si>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</si>
  <si>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</si>
  <si>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</si>
  <si>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</si>
  <si>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</si>
  <si>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</si>
  <si>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</si>
  <si>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</si>
  <si>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</si>
  <si>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</si>
  <si>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</si>
  <si>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</si>
  <si>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</si>
  <si>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</si>
  <si>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</si>
  <si>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</si>
  <si>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</si>
  <si>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</si>
  <si>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</si>
  <si>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</si>
  <si>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</si>
  <si>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</si>
  <si>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</si>
  <si>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</si>
  <si>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</si>
  <si>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</si>
  <si>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</si>
  <si>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</si>
  <si>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</si>
  <si>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</si>
  <si>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</si>
  <si>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</si>
  <si>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</si>
  <si>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</si>
  <si>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</si>
  <si>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</si>
  <si>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</si>
  <si>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</si>
  <si>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</si>
  <si>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</si>
  <si>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</si>
  <si>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</si>
  <si>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</si>
  <si>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</si>
  <si>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</si>
  <si>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</si>
  <si>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</si>
  <si>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</si>
  <si>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</si>
  <si>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</si>
  <si>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</si>
  <si>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</si>
  <si>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</si>
  <si>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</si>
  <si>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</si>
  <si>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</si>
  <si>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</si>
  <si>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</si>
  <si>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</si>
  <si>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</si>
  <si>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</si>
  <si>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</si>
  <si>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</si>
  <si>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</si>
  <si>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</si>
  <si>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</si>
  <si>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</si>
  <si>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</si>
  <si>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</si>
  <si>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</si>
  <si>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</si>
  <si>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</si>
  <si>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</si>
  <si>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</si>
  <si>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</si>
  <si>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</si>
  <si>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</si>
  <si>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</si>
  <si>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</si>
  <si>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</si>
  <si>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</si>
  <si>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</si>
  <si>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</si>
  <si>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</si>
  <si>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</si>
  <si>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</si>
  <si>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</si>
  <si>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</si>
  <si>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</si>
  <si>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</si>
  <si>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</si>
  <si>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</si>
  <si>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</si>
  <si>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</si>
  <si>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</si>
  <si>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</si>
  <si>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</si>
  <si>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</si>
  <si>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</si>
  <si>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</si>
  <si>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</si>
  <si>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</si>
  <si>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</si>
  <si>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</si>
  <si>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</si>
  <si>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</si>
  <si>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</si>
  <si>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</si>
  <si>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</si>
  <si>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</si>
  <si>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</si>
  <si>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</si>
  <si>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</si>
  <si>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</si>
  <si>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</si>
  <si>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</si>
  <si>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</si>
  <si>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</si>
  <si>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</si>
  <si>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</si>
  <si>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</si>
  <si>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</si>
  <si>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</si>
  <si>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</si>
  <si>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</si>
  <si>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</si>
  <si>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</si>
  <si>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</si>
  <si>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</si>
  <si>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</si>
  <si>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</si>
  <si>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</si>
  <si>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</si>
  <si>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</si>
  <si>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</si>
  <si>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</si>
  <si>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</si>
  <si>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</si>
  <si>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</si>
  <si>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</si>
  <si>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</si>
  <si>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</si>
  <si>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</si>
  <si>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</si>
  <si>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</si>
  <si>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</si>
  <si>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</si>
  <si>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</si>
  <si>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</si>
  <si>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</si>
  <si>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</si>
  <si>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</si>
  <si>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</si>
  <si>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</si>
  <si>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</si>
  <si>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</si>
  <si>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</si>
  <si>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</si>
  <si>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</si>
  <si>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</si>
  <si>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</si>
  <si>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</si>
  <si>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</si>
  <si>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</si>
  <si>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</si>
  <si>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</si>
  <si>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</si>
  <si>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</si>
  <si>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</si>
  <si>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</si>
  <si>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</si>
  <si>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</si>
  <si>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</si>
  <si>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</si>
  <si>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</si>
  <si>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</si>
  <si>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</si>
  <si>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</si>
  <si>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</si>
  <si>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</si>
  <si>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</si>
  <si>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</si>
  <si>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</si>
  <si>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</si>
  <si>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</si>
  <si>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</si>
  <si>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</si>
  <si>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</si>
  <si>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</si>
  <si>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</si>
  <si>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</si>
  <si>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</si>
  <si>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</si>
  <si>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</si>
  <si>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</si>
  <si>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</si>
  <si>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</si>
  <si>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</si>
  <si>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</si>
  <si>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</si>
  <si>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</si>
  <si>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</si>
  <si>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</si>
  <si>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</si>
  <si>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</si>
  <si>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</si>
  <si>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</si>
  <si>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</si>
  <si>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</si>
  <si>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</si>
  <si>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</si>
  <si>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</si>
  <si>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</si>
  <si>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</si>
  <si>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</si>
  <si>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</si>
  <si>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</si>
  <si>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</si>
  <si>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</si>
  <si>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</si>
  <si>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</si>
  <si>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</si>
  <si>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</si>
  <si>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</si>
  <si>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</si>
  <si>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</si>
  <si>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</si>
  <si>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</si>
  <si>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</si>
  <si>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</si>
  <si>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</si>
  <si>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</si>
  <si>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</si>
  <si>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</si>
  <si>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</si>
  <si>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</si>
  <si>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</si>
  <si>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</si>
  <si>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</si>
  <si>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</si>
  <si>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</si>
  <si>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</si>
  <si>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</si>
  <si>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</si>
  <si>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</si>
  <si>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</si>
  <si>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</si>
  <si>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</si>
  <si>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</si>
  <si>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</si>
  <si>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</si>
  <si>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</si>
  <si>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</si>
  <si>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</si>
  <si>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</si>
  <si>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</si>
  <si>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</si>
  <si>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</si>
  <si>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</si>
  <si>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</si>
  <si>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</si>
  <si>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</si>
  <si>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</si>
  <si>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</si>
  <si>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</si>
  <si>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</si>
  <si>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</si>
  <si>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</si>
  <si>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</si>
  <si>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</si>
  <si>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</si>
  <si>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</si>
  <si>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</si>
  <si>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</si>
  <si>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</si>
  <si>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</si>
  <si>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</si>
  <si>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</si>
  <si>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</si>
  <si>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</si>
  <si>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</si>
  <si>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</si>
  <si>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</si>
  <si>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</si>
  <si>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</si>
  <si>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</si>
  <si>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</si>
  <si>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</si>
  <si>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</si>
  <si>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</si>
  <si>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</si>
  <si>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</si>
  <si>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</si>
  <si>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</si>
  <si>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</si>
  <si>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</si>
  <si>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</si>
  <si>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</si>
  <si>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</si>
  <si>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</si>
  <si>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</si>
  <si>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</si>
  <si>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</si>
  <si>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</si>
  <si>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</si>
  <si>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</si>
  <si>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</si>
  <si>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</si>
  <si>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</si>
  <si>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</si>
  <si>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</si>
  <si>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</si>
  <si>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</si>
  <si>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</si>
  <si>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</si>
  <si>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</si>
  <si>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</si>
  <si>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</si>
  <si>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</si>
  <si>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</si>
  <si>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</si>
  <si>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</si>
  <si>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</si>
  <si>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</si>
  <si>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</si>
  <si>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</si>
  <si>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</si>
  <si>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</si>
  <si>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</si>
  <si>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</si>
  <si>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</si>
  <si>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</si>
  <si>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</si>
  <si>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</si>
  <si>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</si>
  <si>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</si>
  <si>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</si>
  <si>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</si>
  <si>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</si>
  <si>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</si>
  <si>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</si>
  <si>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</si>
  <si>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</si>
  <si>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</si>
  <si>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</si>
  <si>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</si>
  <si>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</si>
  <si>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</si>
  <si>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</si>
  <si>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</si>
  <si>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</si>
  <si>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</si>
  <si>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</si>
  <si>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</si>
  <si>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</si>
  <si>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</si>
  <si>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</si>
  <si>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</si>
  <si>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</si>
  <si>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</si>
  <si>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</si>
  <si>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</si>
  <si>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</si>
  <si>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</si>
  <si>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</si>
  <si>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</si>
  <si>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</si>
  <si>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</si>
  <si>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</si>
  <si>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</si>
  <si>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</si>
  <si>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</si>
  <si>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</si>
  <si>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</si>
  <si>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</si>
  <si>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</si>
  <si>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</si>
  <si>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</si>
  <si>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</si>
  <si>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</si>
  <si>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</si>
  <si>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</si>
  <si>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</si>
  <si>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</si>
  <si>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</si>
  <si>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</si>
  <si>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</si>
  <si>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</si>
  <si>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</si>
  <si>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</si>
  <si>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</si>
  <si>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</si>
  <si>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</si>
  <si>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</si>
  <si>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</si>
  <si>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</si>
  <si>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</si>
  <si>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</si>
  <si>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</si>
  <si>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</si>
  <si>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</si>
  <si>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</si>
  <si>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</si>
  <si>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</si>
  <si>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</si>
  <si>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</si>
  <si>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</si>
  <si>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</si>
  <si>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</si>
  <si>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</si>
  <si>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</si>
  <si>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</si>
  <si>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</si>
  <si>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</si>
  <si>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</si>
  <si>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</si>
  <si>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</si>
  <si>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</si>
  <si>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</si>
  <si>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</si>
  <si>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</si>
  <si>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</si>
  <si>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</si>
  <si>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</si>
  <si>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</si>
  <si>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</si>
  <si>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</si>
  <si>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</si>
  <si>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</si>
  <si>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</si>
  <si>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</si>
  <si>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</si>
  <si>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</si>
  <si>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</si>
  <si>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</si>
  <si>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</si>
  <si>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</si>
  <si>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</si>
  <si>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</si>
  <si>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</si>
  <si>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</si>
  <si>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</si>
  <si>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</si>
  <si>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</si>
  <si>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</si>
  <si>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</si>
  <si>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</si>
  <si>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</si>
  <si>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</si>
  <si>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</si>
  <si>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</si>
  <si>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</si>
  <si>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</si>
  <si>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</si>
  <si>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</si>
  <si>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</si>
  <si>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</si>
  <si>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</si>
  <si>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</si>
  <si>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</si>
  <si>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</si>
  <si>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</si>
  <si>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</si>
  <si>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</si>
  <si>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</si>
  <si>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</si>
  <si>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</si>
  <si>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</si>
  <si>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</si>
  <si>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</si>
  <si>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</si>
  <si>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</si>
  <si>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</si>
  <si>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</si>
  <si>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</si>
  <si>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</si>
  <si>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</si>
  <si>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</si>
  <si>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</si>
  <si>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</si>
  <si>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</si>
  <si>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</si>
  <si>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</si>
  <si>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</si>
  <si>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</si>
  <si>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</si>
  <si>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</si>
  <si>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</si>
  <si>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</si>
  <si>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</si>
  <si>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</si>
  <si>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</si>
  <si>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</si>
  <si>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</si>
  <si>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</si>
  <si>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</si>
  <si>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</si>
  <si>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</si>
  <si>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</si>
  <si>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</si>
  <si>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</si>
  <si>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</si>
  <si>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</si>
  <si>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</si>
  <si>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</si>
  <si>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</si>
  <si>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</si>
  <si>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</si>
  <si>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</si>
  <si>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</si>
  <si>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</si>
  <si>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</si>
  <si>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</si>
  <si>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</si>
  <si>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</si>
  <si>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</si>
  <si>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</si>
  <si>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</si>
  <si>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</si>
  <si>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</si>
  <si>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</si>
  <si>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</si>
  <si>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</si>
  <si>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</si>
  <si>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</si>
  <si>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</si>
  <si>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</si>
  <si>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</si>
  <si>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</si>
  <si>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</si>
  <si>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</si>
  <si>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</si>
  <si>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</si>
  <si>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</si>
  <si>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</si>
  <si>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</si>
  <si>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</si>
  <si>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</si>
  <si>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</si>
  <si>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</si>
  <si>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</si>
  <si>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</si>
  <si>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</si>
  <si>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</si>
  <si>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</si>
  <si>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</si>
  <si>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</si>
  <si>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</si>
  <si>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</si>
  <si>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</si>
  <si>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</si>
  <si>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</si>
  <si>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</si>
  <si>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</si>
  <si>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</si>
  <si>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</si>
  <si>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</si>
  <si>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</si>
  <si>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</si>
  <si>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</si>
  <si>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</si>
  <si>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</si>
  <si>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</si>
  <si>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</si>
  <si>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</si>
  <si>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</si>
  <si>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</si>
  <si>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</si>
  <si>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</si>
  <si>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</si>
  <si>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</si>
  <si>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</si>
  <si>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</si>
  <si>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</si>
  <si>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</si>
  <si>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</si>
  <si>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</si>
  <si>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</si>
  <si>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</si>
  <si>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</si>
  <si>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</si>
  <si>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</si>
  <si>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</si>
  <si>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</si>
  <si>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</si>
  <si>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</si>
  <si>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</si>
  <si>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</si>
  <si>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</si>
  <si>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</si>
  <si>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</si>
  <si>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</si>
  <si>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</si>
  <si>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</si>
  <si>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</si>
  <si>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</si>
  <si>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</si>
  <si>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</si>
  <si>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</si>
  <si>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</si>
  <si>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</si>
  <si>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</si>
  <si>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</si>
  <si>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</si>
  <si>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</si>
  <si>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</si>
  <si>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</si>
  <si>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</si>
  <si>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</si>
  <si>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</si>
  <si>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</si>
  <si>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</si>
  <si>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</si>
  <si>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</si>
  <si>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</si>
  <si>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</si>
  <si>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</si>
  <si>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</si>
  <si>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</si>
  <si>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</si>
  <si>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</si>
  <si>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</si>
  <si>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</si>
  <si>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</si>
  <si>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</si>
  <si>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</si>
  <si>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</si>
  <si>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</si>
  <si>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</si>
  <si>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</si>
  <si>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</si>
  <si>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</si>
  <si>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</si>
  <si>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</si>
  <si>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</si>
  <si>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</si>
  <si>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</si>
  <si>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</si>
  <si>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</si>
  <si>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</si>
  <si>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</si>
  <si>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</si>
  <si>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</si>
  <si>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</si>
  <si>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</si>
  <si>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</si>
  <si>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</si>
  <si>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</si>
  <si>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</si>
  <si>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</si>
  <si>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</si>
  <si>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</si>
  <si>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</si>
  <si>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</si>
  <si>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</si>
  <si>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</si>
  <si>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</si>
  <si>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</si>
  <si>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</si>
  <si>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</si>
  <si>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</si>
  <si>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</si>
  <si>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</si>
  <si>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</si>
  <si>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</si>
  <si>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</si>
  <si>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</si>
  <si>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</si>
  <si>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</si>
  <si>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</si>
  <si>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</si>
  <si>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</si>
  <si>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</si>
  <si>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</si>
  <si>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</si>
  <si>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</si>
  <si>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</si>
  <si>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</si>
  <si>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</si>
  <si>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</si>
  <si>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</si>
  <si>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</si>
  <si>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</si>
  <si>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</si>
  <si>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</si>
  <si>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</si>
  <si>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</si>
  <si>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</si>
  <si>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</si>
  <si>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</si>
  <si>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</si>
  <si>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</si>
  <si>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</si>
  <si>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</si>
  <si>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</si>
  <si>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</si>
  <si>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</si>
  <si>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</si>
  <si>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</si>
  <si>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</si>
  <si>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</si>
  <si>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</si>
  <si>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</si>
  <si>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</si>
  <si>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</si>
  <si>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</si>
  <si>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</si>
  <si>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</si>
  <si>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</si>
  <si>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</si>
  <si>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</si>
  <si>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</si>
  <si>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</si>
  <si>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</si>
  <si>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</si>
  <si>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</si>
  <si>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</si>
  <si>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</si>
  <si>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</si>
  <si>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</si>
  <si>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</si>
  <si>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</si>
  <si>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</si>
  <si>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</si>
  <si>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</si>
  <si>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</si>
  <si>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</si>
  <si>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</si>
  <si>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</si>
  <si>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</si>
  <si>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</si>
  <si>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</si>
  <si>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</si>
  <si>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</si>
  <si>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</si>
  <si>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</si>
  <si>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</si>
  <si>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</si>
  <si>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</si>
  <si>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</si>
  <si>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</si>
  <si>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</si>
  <si>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</si>
  <si>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</si>
  <si>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</si>
  <si>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</si>
  <si>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</si>
  <si>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</si>
  <si>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</si>
  <si>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</si>
  <si>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</si>
  <si>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</si>
  <si>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</si>
  <si>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</si>
  <si>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</si>
  <si>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</si>
  <si>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</si>
  <si>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</si>
  <si>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</si>
  <si>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</si>
  <si>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</si>
  <si>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</si>
  <si>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</si>
  <si>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</si>
  <si>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</si>
  <si>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</si>
  <si>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</si>
  <si>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</si>
  <si>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</si>
  <si>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</si>
  <si>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</si>
  <si>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</si>
  <si>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</si>
  <si>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</si>
  <si>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</si>
  <si>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</si>
  <si>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</si>
  <si>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</si>
  <si>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</si>
  <si>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</si>
  <si>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</si>
  <si>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</si>
  <si>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</si>
  <si>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</si>
  <si>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</si>
  <si>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</si>
  <si>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</si>
  <si>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</si>
  <si>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</si>
  <si>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</si>
  <si>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</si>
  <si>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</si>
  <si>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</si>
  <si>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</si>
  <si>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</si>
  <si>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</si>
  <si>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</si>
  <si>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</si>
  <si>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</si>
  <si>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</si>
  <si>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</si>
  <si>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</si>
  <si>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</si>
  <si>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</si>
  <si>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</si>
  <si>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</si>
  <si>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</si>
  <si>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</si>
  <si>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</si>
  <si>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</si>
  <si>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</si>
  <si>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</si>
  <si>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</si>
  <si>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</si>
  <si>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</si>
  <si>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</si>
  <si>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</si>
  <si>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</si>
  <si>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</si>
  <si>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</si>
  <si>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</si>
  <si>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</si>
  <si>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</si>
  <si>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</si>
  <si>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</si>
  <si>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</si>
  <si>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</si>
  <si>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</si>
  <si>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</si>
  <si>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</si>
  <si>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</si>
  <si>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</si>
  <si>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</si>
  <si>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</si>
  <si>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</si>
  <si>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</si>
  <si>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</si>
  <si>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</si>
  <si>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</si>
  <si>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</si>
  <si>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</si>
  <si>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</si>
  <si>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</si>
  <si>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</si>
  <si>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</si>
  <si>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</si>
  <si>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</si>
  <si>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</si>
  <si>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</si>
  <si>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</si>
  <si>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</si>
  <si>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</si>
  <si>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</si>
  <si>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</si>
  <si>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</si>
  <si>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</si>
  <si>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</si>
  <si>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</si>
  <si>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</si>
  <si>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</si>
  <si>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</si>
  <si>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</si>
  <si>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</si>
  <si>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</si>
  <si>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</si>
  <si>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</si>
  <si>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</si>
  <si>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</si>
  <si>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</si>
  <si>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</si>
  <si>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</si>
  <si>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</si>
  <si>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</si>
  <si>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</si>
  <si>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</si>
  <si>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</si>
  <si>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</si>
  <si>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</si>
  <si>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</si>
  <si>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</si>
  <si>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</si>
  <si>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</si>
  <si>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</si>
  <si>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</si>
  <si>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</si>
  <si>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</si>
  <si>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</si>
  <si>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</si>
  <si>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</si>
  <si>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</si>
  <si>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</si>
  <si>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</si>
  <si>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</si>
  <si>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</si>
  <si>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</si>
  <si>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</si>
  <si>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</si>
  <si>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</si>
  <si>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</si>
  <si>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</si>
  <si>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</si>
  <si>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</si>
  <si>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</si>
  <si>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</si>
  <si>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</si>
  <si>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</si>
  <si>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</si>
  <si>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</si>
  <si>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</si>
  <si>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</si>
  <si>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</si>
  <si>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</si>
  <si>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</si>
  <si>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</si>
  <si>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</si>
  <si>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</si>
  <si>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</si>
  <si>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</si>
  <si>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</si>
  <si>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</si>
  <si>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</si>
  <si>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</si>
  <si>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</si>
  <si>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</si>
  <si>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</si>
  <si>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</si>
  <si>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</si>
  <si>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</si>
  <si>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</si>
  <si>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</si>
  <si>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</si>
  <si>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</si>
  <si>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</si>
  <si>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</si>
  <si>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</si>
  <si>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</si>
  <si>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</si>
  <si>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</si>
  <si>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</si>
  <si>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</si>
  <si>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</si>
  <si>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</si>
  <si>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</si>
  <si>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</si>
  <si>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</si>
  <si>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</si>
  <si>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</si>
  <si>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</si>
  <si>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</si>
  <si>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</si>
  <si>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</si>
  <si>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</si>
  <si>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</si>
  <si>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</si>
  <si>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</si>
  <si>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</si>
  <si>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</si>
  <si>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</si>
  <si>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</si>
  <si>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</si>
  <si>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</si>
  <si>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</si>
  <si>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</si>
  <si>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</si>
  <si>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</si>
  <si>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</si>
  <si>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</si>
  <si>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</si>
  <si>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</si>
  <si>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</si>
  <si>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</si>
  <si>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</si>
  <si>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</si>
  <si>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</si>
  <si>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</si>
  <si>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</si>
  <si>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</si>
  <si>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</si>
  <si>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</si>
  <si>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</si>
  <si>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</si>
  <si>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</si>
  <si>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</si>
  <si>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</si>
  <si>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</si>
  <si>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</si>
  <si>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</si>
  <si>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</si>
  <si>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</si>
  <si>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</si>
  <si>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</si>
  <si>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</si>
  <si>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</si>
  <si>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</si>
  <si>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</si>
  <si>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</si>
  <si>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</si>
  <si>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</si>
  <si>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</si>
  <si>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</si>
  <si>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</si>
  <si>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</si>
  <si>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</si>
  <si>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</si>
  <si>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</si>
  <si>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</si>
  <si>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</si>
  <si>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</si>
  <si>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</si>
  <si>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</si>
  <si>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</si>
  <si>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</si>
  <si>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</si>
  <si>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</si>
  <si>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</si>
  <si>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</si>
  <si>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</si>
  <si>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</si>
  <si>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</si>
  <si>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</si>
  <si>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</si>
  <si>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</si>
  <si>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</si>
  <si>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</si>
  <si>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</si>
  <si>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</si>
  <si>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</si>
  <si>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</si>
  <si>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</si>
  <si>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</si>
  <si>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</si>
  <si>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</si>
  <si>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</si>
  <si>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</si>
  <si>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</si>
  <si>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</si>
  <si>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</si>
  <si>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</si>
  <si>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</si>
  <si>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</si>
  <si>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</si>
  <si>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</si>
  <si>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</si>
  <si>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</si>
  <si>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</si>
  <si>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</si>
  <si>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</si>
  <si>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</si>
  <si>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</si>
  <si>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</si>
  <si>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</si>
  <si>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</si>
  <si>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</si>
  <si>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</si>
  <si>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</si>
  <si>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</si>
  <si>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</si>
  <si>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</si>
  <si>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</si>
  <si>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</si>
  <si>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</si>
  <si>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</si>
  <si>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</si>
  <si>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</si>
  <si>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</si>
  <si>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</si>
  <si>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</si>
  <si>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</si>
  <si>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</si>
  <si>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</si>
  <si>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</si>
  <si>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</si>
  <si>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</si>
  <si>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</si>
  <si>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</si>
  <si>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</si>
  <si>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</si>
  <si>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</si>
  <si>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</si>
  <si>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</si>
  <si>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</si>
  <si>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</si>
  <si>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</si>
  <si>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</si>
  <si>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</si>
  <si>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</si>
  <si>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</si>
  <si>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</si>
  <si>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</si>
  <si>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</si>
  <si>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</si>
  <si>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</si>
  <si>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</si>
  <si>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</si>
  <si>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</si>
  <si>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</si>
  <si>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</si>
  <si>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</si>
  <si>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</si>
  <si>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</si>
  <si>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</si>
  <si>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</si>
  <si>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</si>
  <si>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</si>
  <si>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</si>
  <si>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</si>
  <si>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</si>
  <si>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</si>
  <si>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</si>
  <si>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</si>
  <si>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</si>
  <si>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</si>
  <si>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</si>
  <si>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</si>
  <si>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</si>
  <si>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</si>
  <si>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</si>
  <si>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</si>
  <si>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</si>
  <si>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</si>
  <si>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</si>
  <si>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</si>
  <si>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</si>
  <si>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</si>
  <si>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</si>
  <si>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</si>
  <si>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</si>
  <si>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</si>
  <si>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</si>
  <si>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</si>
  <si>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</si>
  <si>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</si>
  <si>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</si>
  <si>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</si>
  <si>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</si>
  <si>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</si>
  <si>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</si>
  <si>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</si>
  <si>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</si>
  <si>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</si>
  <si>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</si>
  <si>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</si>
  <si>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</si>
  <si>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</si>
  <si>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</si>
  <si>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</si>
  <si>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</si>
  <si>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</si>
  <si>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</si>
  <si>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</si>
  <si>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</si>
  <si>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</si>
  <si>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</si>
  <si>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</si>
  <si>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</si>
  <si>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</si>
  <si>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</si>
  <si>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</si>
  <si>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</si>
  <si>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</si>
  <si>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</si>
  <si>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</si>
  <si>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</si>
  <si>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</si>
  <si>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</si>
  <si>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</si>
  <si>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</si>
  <si>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</si>
  <si>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</si>
  <si>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</si>
  <si>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</si>
  <si>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</si>
  <si>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</si>
  <si>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</si>
  <si>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</si>
  <si>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</si>
  <si>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</si>
  <si>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</si>
  <si>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</si>
  <si>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</si>
  <si>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</si>
  <si>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</si>
  <si>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</si>
  <si>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</si>
  <si>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</si>
  <si>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</si>
  <si>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</si>
  <si>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</si>
  <si>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</si>
  <si>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</si>
  <si>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</si>
  <si>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</si>
  <si>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</si>
  <si>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</si>
  <si>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</si>
  <si>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</si>
  <si>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</si>
  <si>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</si>
  <si>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</si>
  <si>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</si>
  <si>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</si>
  <si>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</si>
  <si>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</si>
  <si>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</si>
  <si>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</si>
  <si>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</si>
  <si>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</si>
  <si>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</si>
  <si>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</si>
  <si>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</si>
  <si>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</si>
  <si>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</si>
  <si>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</si>
  <si>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</si>
  <si>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</si>
  <si>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</si>
  <si>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</si>
  <si>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</si>
  <si>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</si>
  <si>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</si>
  <si>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</si>
  <si>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</si>
  <si>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</si>
  <si>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</si>
  <si>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</si>
  <si>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</si>
  <si>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</si>
  <si>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</si>
  <si>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</si>
  <si>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</si>
  <si>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</si>
  <si>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</si>
  <si>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</si>
  <si>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</si>
  <si>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</si>
  <si>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</si>
  <si>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</si>
  <si>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</si>
  <si>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</si>
  <si>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</si>
  <si>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</si>
  <si>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</si>
  <si>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</si>
  <si>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</si>
  <si>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</si>
  <si>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</si>
  <si>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</si>
  <si>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</si>
  <si>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</si>
  <si>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</si>
  <si>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</si>
  <si>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</si>
  <si>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</si>
  <si>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</si>
  <si>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</si>
  <si>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</si>
  <si>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</si>
  <si>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</si>
  <si>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</si>
  <si>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</si>
  <si>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</si>
  <si>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</si>
  <si>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</si>
  <si>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</si>
  <si>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</si>
  <si>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</si>
  <si>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</si>
  <si>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</si>
  <si>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</si>
  <si>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</si>
  <si>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</si>
  <si>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</si>
  <si>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</si>
  <si>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</si>
  <si>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</si>
  <si>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</si>
  <si>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</si>
  <si>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</si>
  <si>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</si>
  <si>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</si>
  <si>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</si>
  <si>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</si>
  <si>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</si>
  <si>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</si>
  <si>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</si>
  <si>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</si>
  <si>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</si>
  <si>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</si>
  <si>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</si>
  <si>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</si>
  <si>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</si>
  <si>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</si>
  <si>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</si>
  <si>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</si>
  <si>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</si>
  <si>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</si>
  <si>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</si>
  <si>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</si>
  <si>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</si>
  <si>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</si>
  <si>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</si>
  <si>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</si>
  <si>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</si>
  <si>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</si>
  <si>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</si>
  <si>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</si>
  <si>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</si>
  <si>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</si>
  <si>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</si>
  <si>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</si>
  <si>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</si>
  <si>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</si>
  <si>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</si>
  <si>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</si>
  <si>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</si>
  <si>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</si>
  <si>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</si>
  <si>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</si>
  <si>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</si>
  <si>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</si>
  <si>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</si>
  <si>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</si>
  <si>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</si>
  <si>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</si>
  <si>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</si>
  <si>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</si>
  <si>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</si>
  <si>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</si>
  <si>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</si>
  <si>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</si>
  <si>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</si>
  <si>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</si>
  <si>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</si>
  <si>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</si>
  <si>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</si>
  <si>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</si>
  <si>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</si>
  <si>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</si>
  <si>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</si>
  <si>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</si>
  <si>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</si>
  <si>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</si>
  <si>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</si>
  <si>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</si>
  <si>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</si>
  <si>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</si>
  <si>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</si>
  <si>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</si>
  <si>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</si>
  <si>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</si>
  <si>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</si>
  <si>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</si>
  <si>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</si>
  <si>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</si>
  <si>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</si>
  <si>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</si>
  <si>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</si>
  <si>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</si>
  <si>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</si>
  <si>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</si>
  <si>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</si>
  <si>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</si>
  <si>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</si>
  <si>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</si>
  <si>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</si>
  <si>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</si>
  <si>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</si>
  <si>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</si>
  <si>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</si>
  <si>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</si>
  <si>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</si>
  <si>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</si>
  <si>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</si>
  <si>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</si>
  <si>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</si>
  <si>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</si>
  <si>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</si>
  <si>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</si>
  <si>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</si>
  <si>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</si>
  <si>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</si>
  <si>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</si>
  <si>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</si>
  <si>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</si>
  <si>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</si>
  <si>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</si>
  <si>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</si>
  <si>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</si>
  <si>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</si>
  <si>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</si>
  <si>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</si>
  <si>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</si>
  <si>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</si>
  <si>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</si>
  <si>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</si>
  <si>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</si>
  <si>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</si>
  <si>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</si>
  <si>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</si>
  <si>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</si>
  <si>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</si>
  <si>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</si>
  <si>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</si>
  <si>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</si>
  <si>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</si>
  <si>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</si>
  <si>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</si>
  <si>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</si>
  <si>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</si>
  <si>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</si>
  <si>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</si>
  <si>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</si>
  <si>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</si>
  <si>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</si>
  <si>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</si>
  <si>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</si>
  <si>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</si>
  <si>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</si>
  <si>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</si>
  <si>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</si>
  <si>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</si>
  <si>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</si>
  <si>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</si>
  <si>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</si>
  <si>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</si>
  <si>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</si>
  <si>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</si>
  <si>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</si>
  <si>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</si>
  <si>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</si>
  <si>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</si>
  <si>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</si>
  <si>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</si>
  <si>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</si>
  <si>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</si>
  <si>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</si>
  <si>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</si>
  <si>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</si>
  <si>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</si>
  <si>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</si>
  <si>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</si>
  <si>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</si>
  <si>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</si>
  <si>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</si>
  <si>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</si>
  <si>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</si>
  <si>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</si>
  <si>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</si>
  <si>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</si>
  <si>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</si>
  <si>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</si>
  <si>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</si>
  <si>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</si>
  <si>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</si>
  <si>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</si>
  <si>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</si>
  <si>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</si>
  <si>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</si>
  <si>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</si>
  <si>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</si>
  <si>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</si>
  <si>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</si>
  <si>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</si>
  <si>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</si>
  <si>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</si>
  <si>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</si>
  <si>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</si>
  <si>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</si>
  <si>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</si>
  <si>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</si>
  <si>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</si>
  <si>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</si>
  <si>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</si>
  <si>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</si>
  <si>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</si>
  <si>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</si>
  <si>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</si>
  <si>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</si>
  <si>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</si>
  <si>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</si>
  <si>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</si>
  <si>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</si>
  <si>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</si>
  <si>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</si>
  <si>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</si>
  <si>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</si>
  <si>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</si>
  <si>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</si>
  <si>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</si>
  <si>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</si>
  <si>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</si>
  <si>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</si>
  <si>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</si>
  <si>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</si>
  <si>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</si>
  <si>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</si>
  <si>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</si>
  <si>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</si>
  <si>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</si>
  <si>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</si>
  <si>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</si>
  <si>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</si>
  <si>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</si>
  <si>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</si>
  <si>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</si>
  <si>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</si>
  <si>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</si>
  <si>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</si>
  <si>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</si>
  <si>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</si>
  <si>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</si>
  <si>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</si>
  <si>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</si>
  <si>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</si>
  <si>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</si>
  <si>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</si>
  <si>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</si>
  <si>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</si>
  <si>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</si>
  <si>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</si>
  <si>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</si>
  <si>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</si>
  <si>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</si>
  <si>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</si>
  <si>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</si>
  <si>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</si>
  <si>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</si>
  <si>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</si>
  <si>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</si>
  <si>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</si>
  <si>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</si>
  <si>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</si>
  <si>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</si>
  <si>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</si>
  <si>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</si>
  <si>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</si>
  <si>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</si>
  <si>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</si>
  <si>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</si>
  <si>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</si>
  <si>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</si>
  <si>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</si>
  <si>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</si>
  <si>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</si>
  <si>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</si>
  <si>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</si>
  <si>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</si>
  <si>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</si>
  <si>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</si>
  <si>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</si>
  <si>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</si>
  <si>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</si>
  <si>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</si>
  <si>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</si>
  <si>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</si>
  <si>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</si>
  <si>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</si>
  <si>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</si>
  <si>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</si>
  <si>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</si>
  <si>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</si>
  <si>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</si>
  <si>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</si>
  <si>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</si>
  <si>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</si>
  <si>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</si>
  <si>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</si>
  <si>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</si>
  <si>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</si>
  <si>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</si>
  <si>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</si>
  <si>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</si>
  <si>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</si>
  <si>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</si>
  <si>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</si>
  <si>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</si>
  <si>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</si>
  <si>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</si>
  <si>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</si>
  <si>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</si>
  <si>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</si>
  <si>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</si>
  <si>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</si>
  <si>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</si>
  <si>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</si>
  <si>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</si>
  <si>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</si>
  <si>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</si>
  <si>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</si>
  <si>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</si>
  <si>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</si>
  <si>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</si>
  <si>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</si>
  <si>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</si>
  <si>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</si>
  <si>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</si>
  <si>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</si>
  <si>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</si>
  <si>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</si>
  <si>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</si>
  <si>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</si>
  <si>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</si>
  <si>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</si>
  <si>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</si>
  <si>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</si>
  <si>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</si>
  <si>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</si>
  <si>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</si>
  <si>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</si>
  <si>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</si>
  <si>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</si>
  <si>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</si>
  <si>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</si>
  <si>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</si>
  <si>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</si>
  <si>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</si>
  <si>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</si>
  <si>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</si>
  <si>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</si>
  <si>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</si>
  <si>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</si>
  <si>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</si>
  <si>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</si>
  <si>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</si>
  <si>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</si>
  <si>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</si>
  <si>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</si>
  <si>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</si>
  <si>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</si>
  <si>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</si>
  <si>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</si>
  <si>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</si>
  <si>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</si>
  <si>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</si>
  <si>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</si>
  <si>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</si>
  <si>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</si>
  <si>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</si>
  <si>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</si>
  <si>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</si>
  <si>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</si>
  <si>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</si>
  <si>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</si>
  <si>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</si>
  <si>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</si>
  <si>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</si>
  <si>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</si>
  <si>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</si>
  <si>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</si>
  <si>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</si>
  <si>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</si>
  <si>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</si>
  <si>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</si>
  <si>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</si>
  <si>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</si>
  <si>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</si>
  <si>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</si>
  <si>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</si>
  <si>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</si>
  <si>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</si>
  <si>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</si>
  <si>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</si>
  <si>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</si>
  <si>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</si>
  <si>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</si>
  <si>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</si>
  <si>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</si>
  <si>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</si>
  <si>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</si>
  <si>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</si>
  <si>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</si>
  <si>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</si>
  <si>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</si>
  <si>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</si>
  <si>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</si>
  <si>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</si>
  <si>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</si>
  <si>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</si>
  <si>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</si>
  <si>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</si>
  <si>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</si>
  <si>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</si>
  <si>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</si>
  <si>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</si>
  <si>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</si>
  <si>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</si>
  <si>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</si>
  <si>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</si>
  <si>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</si>
  <si>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</si>
  <si>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</si>
  <si>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</si>
  <si>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</si>
  <si>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</si>
  <si>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</si>
  <si>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</si>
  <si>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</si>
  <si>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</si>
  <si>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</si>
  <si>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</si>
  <si>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</si>
  <si>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</si>
  <si>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</si>
  <si>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</si>
  <si>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</si>
  <si>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</si>
  <si>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</si>
  <si>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</si>
  <si>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</si>
  <si>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</si>
  <si>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</si>
  <si>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</si>
  <si>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</si>
  <si>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</si>
  <si>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</si>
  <si>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</si>
  <si>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</si>
  <si>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</si>
  <si>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</si>
  <si>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</si>
  <si>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</si>
  <si>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</si>
  <si>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</si>
  <si>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</si>
  <si>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</si>
  <si>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</si>
  <si>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</si>
  <si>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</si>
  <si>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</si>
  <si>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</si>
  <si>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</si>
  <si>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</si>
  <si>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</si>
  <si>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</si>
  <si>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</si>
  <si>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</si>
  <si>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</si>
  <si>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</si>
  <si>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</si>
  <si>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</si>
  <si>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</si>
  <si>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</si>
  <si>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</si>
  <si>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</si>
  <si>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</si>
  <si>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</si>
  <si>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</si>
  <si>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</si>
  <si>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</si>
  <si>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</si>
  <si>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</si>
  <si>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</si>
  <si>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</si>
  <si>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</si>
  <si>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</si>
  <si>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</si>
  <si>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</si>
  <si>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</si>
  <si>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</si>
  <si>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</si>
  <si>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</si>
  <si>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</si>
  <si>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</si>
  <si>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</si>
  <si>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</si>
  <si>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</si>
  <si>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</si>
  <si>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</si>
  <si>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</si>
  <si>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</si>
  <si>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</si>
  <si>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</si>
  <si>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</si>
  <si>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</si>
  <si>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</si>
  <si>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</si>
  <si>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</si>
  <si>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</si>
  <si>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</si>
  <si>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</si>
  <si>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</si>
  <si>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</si>
  <si>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</si>
  <si>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</si>
  <si>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</si>
  <si>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</si>
  <si>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</si>
  <si>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</si>
  <si>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</si>
  <si>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</si>
  <si>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</si>
  <si>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</si>
  <si>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</si>
  <si>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</si>
  <si>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</si>
  <si>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</si>
  <si>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</si>
  <si>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</si>
  <si>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</si>
  <si>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</si>
  <si>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</si>
  <si>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</si>
  <si>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</si>
  <si>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</si>
  <si>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</si>
  <si>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</si>
  <si>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</si>
  <si>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</si>
  <si>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</si>
  <si>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</si>
  <si>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</si>
  <si>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</si>
  <si>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</si>
  <si>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</si>
  <si>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</si>
  <si>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</si>
  <si>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</si>
  <si>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</si>
  <si>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</si>
  <si>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</si>
  <si>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</si>
  <si>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</si>
  <si>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</si>
  <si>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</si>
  <si>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</si>
  <si>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</si>
  <si>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</si>
  <si>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</si>
  <si>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</si>
  <si>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</si>
  <si>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</si>
  <si>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</si>
  <si>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</si>
  <si>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</si>
  <si>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</si>
  <si>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</si>
  <si>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</si>
  <si>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</si>
  <si>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</si>
  <si>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</si>
  <si>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</si>
  <si>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</si>
  <si>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</si>
  <si>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</si>
  <si>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</si>
  <si>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</si>
  <si>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</si>
  <si>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</si>
  <si>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</si>
  <si>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</si>
  <si>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</si>
  <si>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</si>
  <si>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</si>
  <si>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</si>
  <si>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</si>
  <si>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</si>
  <si>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</si>
  <si>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</si>
  <si>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</si>
  <si>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</si>
  <si>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</si>
  <si>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</si>
  <si>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</si>
  <si>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</si>
  <si>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</si>
  <si>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</si>
  <si>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</si>
  <si>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</si>
  <si>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</si>
  <si>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</si>
  <si>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</si>
  <si>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</si>
  <si>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</si>
  <si>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</si>
  <si>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</si>
  <si>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</si>
  <si>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</si>
  <si>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</si>
  <si>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</si>
  <si>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</si>
  <si>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</si>
  <si>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</si>
  <si>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</si>
  <si>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</si>
  <si>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</si>
  <si>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</si>
  <si>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</si>
  <si>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</si>
  <si>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</si>
  <si>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</si>
  <si>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</si>
  <si>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</si>
  <si>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</si>
  <si>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</si>
  <si>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</si>
  <si>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</si>
  <si>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</si>
  <si>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</si>
  <si>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</si>
  <si>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</si>
  <si>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</si>
  <si>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</si>
  <si>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</si>
  <si>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</si>
  <si>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</si>
  <si>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</si>
  <si>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</si>
  <si>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</si>
  <si>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</si>
  <si>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</si>
  <si>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</si>
  <si>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</si>
  <si>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</si>
  <si>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</si>
  <si>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</si>
  <si>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</si>
  <si>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</si>
  <si>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</si>
  <si>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</si>
  <si>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</si>
  <si>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</si>
  <si>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</si>
  <si>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</si>
  <si>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</si>
  <si>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</si>
  <si>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</si>
  <si>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</si>
  <si>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</si>
  <si>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</si>
  <si>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</si>
  <si>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</si>
  <si>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</si>
  <si>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</si>
  <si>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</si>
  <si>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</si>
  <si>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</si>
  <si>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</si>
  <si>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</si>
  <si>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</si>
  <si>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</si>
  <si>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</si>
  <si>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</si>
  <si>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</si>
  <si>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</si>
  <si>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</si>
  <si>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</si>
  <si>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</si>
  <si>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</si>
  <si>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</si>
  <si>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</si>
  <si>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</si>
  <si>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</si>
  <si>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</si>
  <si>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</si>
  <si>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</si>
  <si>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</si>
  <si>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</si>
  <si>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</si>
  <si>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</si>
  <si>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</si>
  <si>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</si>
  <si>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</si>
  <si>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</si>
  <si>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</si>
  <si>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</si>
  <si>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</si>
  <si>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</si>
  <si>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</si>
  <si>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</si>
  <si>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</si>
  <si>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</si>
  <si>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</si>
  <si>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</si>
  <si>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</si>
  <si>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</si>
  <si>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</si>
  <si>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</si>
  <si>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</si>
  <si>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</si>
  <si>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</si>
  <si>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</si>
  <si>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</si>
  <si>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</si>
  <si>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</si>
  <si>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</si>
  <si>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</si>
  <si>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</si>
  <si>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</si>
  <si>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</si>
  <si>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</si>
  <si>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</si>
  <si>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</si>
  <si>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</si>
  <si>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</si>
  <si>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</si>
  <si>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</si>
  <si>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</si>
  <si>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</si>
  <si>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</si>
  <si>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</si>
  <si>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</si>
  <si>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</si>
  <si>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</si>
  <si>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</si>
  <si>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</si>
  <si>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</si>
  <si>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</si>
  <si>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</si>
  <si>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</si>
  <si>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</si>
  <si>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</si>
  <si>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</si>
  <si>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</si>
  <si>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</si>
  <si>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</si>
  <si>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</si>
  <si>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</si>
  <si>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</si>
  <si>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</si>
  <si>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</si>
  <si>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</si>
  <si>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</si>
  <si>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</si>
  <si>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</si>
  <si>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</si>
  <si>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</si>
  <si>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</si>
  <si>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</si>
  <si>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</si>
  <si>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</si>
  <si>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</si>
  <si>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</si>
  <si>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</si>
  <si>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</si>
  <si>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</si>
  <si>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</si>
  <si>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</si>
  <si>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</si>
  <si>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</si>
  <si>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</si>
  <si>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</si>
  <si>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</si>
  <si>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</si>
  <si>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</si>
  <si>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</si>
  <si>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</si>
  <si>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</si>
  <si>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</si>
  <si>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</si>
  <si>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</si>
  <si>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</si>
  <si>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</si>
  <si>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</si>
  <si>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</si>
  <si>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</si>
  <si>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</si>
  <si>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</si>
  <si>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</si>
  <si>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</si>
  <si>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</si>
  <si>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</si>
  <si>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</si>
  <si>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</si>
  <si>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</si>
  <si>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</si>
  <si>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</si>
  <si>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</si>
  <si>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</si>
  <si>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</si>
  <si>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</si>
  <si>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</si>
  <si>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</si>
  <si>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</si>
  <si>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</si>
  <si>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</si>
  <si>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</si>
  <si>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</si>
  <si>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</si>
  <si>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</si>
  <si>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</si>
  <si>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</si>
  <si>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</si>
  <si>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</si>
  <si>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</si>
  <si>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</si>
  <si>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</si>
  <si>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</si>
  <si>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</si>
  <si>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</si>
  <si>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</si>
  <si>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</si>
  <si>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</si>
  <si>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</si>
  <si>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</si>
  <si>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</si>
  <si>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</si>
  <si>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</si>
  <si>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</si>
  <si>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</si>
  <si>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</si>
  <si>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</si>
  <si>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</si>
  <si>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</si>
  <si>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</si>
  <si>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</si>
  <si>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</si>
  <si>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</si>
  <si>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</si>
  <si>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</si>
  <si>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</si>
  <si>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</si>
  <si>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</si>
  <si>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</si>
  <si>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</si>
  <si>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</si>
  <si>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</si>
  <si>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</si>
  <si>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</si>
  <si>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</si>
  <si>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</si>
  <si>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</si>
  <si>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</si>
  <si>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</si>
  <si>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</si>
  <si>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</si>
  <si>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</si>
  <si>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</si>
  <si>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</si>
  <si>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</si>
  <si>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</si>
  <si>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</si>
  <si>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</si>
  <si>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</si>
  <si>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</si>
  <si>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</si>
  <si>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</si>
  <si>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</si>
  <si>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</si>
  <si>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</si>
  <si>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</si>
  <si>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</si>
  <si>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</si>
  <si>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</si>
  <si>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</si>
  <si>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</si>
  <si>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</si>
  <si>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</si>
  <si>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</si>
  <si>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</si>
  <si>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</si>
  <si>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</si>
  <si>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</si>
  <si>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</si>
  <si>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</si>
  <si>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</si>
  <si>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</si>
  <si>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</si>
  <si>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</si>
  <si>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</si>
  <si>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</si>
  <si>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</si>
  <si>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</si>
  <si>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</si>
  <si>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</si>
  <si>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</si>
  <si>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</si>
  <si>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</si>
  <si>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</si>
  <si>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</si>
  <si>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</si>
  <si>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</si>
  <si>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</si>
  <si>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</si>
  <si>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</si>
  <si>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</si>
  <si>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</si>
  <si>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</si>
  <si>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</si>
  <si>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</si>
  <si>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</si>
  <si>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</si>
  <si>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</si>
  <si>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</si>
  <si>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</si>
  <si>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</si>
  <si>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</si>
  <si>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</si>
  <si>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</si>
  <si>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</si>
  <si>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</si>
  <si>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</si>
  <si>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</si>
  <si>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</si>
  <si>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</si>
  <si>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</si>
  <si>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</si>
  <si>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</si>
  <si>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</si>
  <si>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</si>
  <si>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</si>
  <si>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</si>
  <si>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</si>
  <si>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</si>
  <si>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</si>
  <si>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</si>
  <si>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</si>
  <si>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</si>
  <si>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</si>
  <si>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</si>
  <si>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</si>
  <si>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</si>
  <si>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</si>
  <si>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</si>
  <si>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</si>
  <si>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</si>
  <si>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</si>
  <si>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</si>
  <si>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</si>
  <si>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</si>
  <si>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</si>
  <si>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</si>
  <si>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</si>
  <si>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</si>
  <si>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</si>
  <si>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</si>
  <si>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</si>
  <si>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</si>
  <si>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</si>
  <si>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</si>
  <si>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</si>
  <si>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</si>
  <si>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</si>
  <si>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</si>
  <si>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</si>
  <si>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</si>
  <si>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</si>
  <si>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</si>
  <si>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</si>
  <si>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</si>
  <si>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</si>
  <si>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</si>
  <si>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</si>
  <si>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</si>
  <si>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</si>
  <si>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</si>
  <si>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</si>
  <si>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</si>
  <si>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</si>
  <si>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</si>
  <si>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</si>
  <si>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</si>
  <si>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</si>
  <si>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</si>
  <si>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</si>
  <si>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</si>
  <si>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</si>
  <si>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</si>
  <si>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</si>
  <si>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</si>
  <si>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</si>
  <si>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</si>
  <si>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</si>
  <si>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</si>
  <si>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</si>
  <si>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</si>
  <si>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</si>
  <si>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</si>
  <si>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</si>
  <si>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</si>
  <si>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</si>
  <si>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</si>
  <si>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</si>
  <si>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</si>
  <si>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</si>
  <si>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</si>
  <si>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</si>
  <si>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</si>
  <si>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</si>
  <si>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</si>
  <si>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</si>
  <si>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</si>
  <si>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</si>
  <si>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</si>
  <si>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</si>
  <si>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</si>
  <si>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</si>
  <si>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</si>
  <si>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</si>
  <si>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</si>
  <si>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</si>
  <si>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</si>
  <si>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</si>
  <si>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</si>
  <si>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</si>
  <si>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</si>
  <si>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</si>
  <si>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</si>
  <si>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</si>
  <si>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</si>
  <si>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</si>
  <si>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</si>
  <si>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</si>
  <si>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</si>
  <si>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</si>
  <si>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</si>
  <si>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</si>
  <si>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</si>
  <si>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</si>
  <si>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</si>
  <si>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</si>
  <si>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</si>
  <si>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</si>
  <si>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</si>
  <si>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</si>
  <si>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</si>
  <si>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</si>
  <si>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</si>
  <si>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</si>
  <si>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</si>
  <si>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</si>
  <si>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</si>
  <si>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</si>
  <si>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</si>
  <si>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</si>
  <si>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</si>
  <si>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</si>
  <si>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</si>
  <si>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</si>
  <si>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</si>
  <si>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</si>
  <si>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</si>
  <si>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</si>
  <si>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</si>
  <si>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</si>
  <si>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</si>
  <si>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</si>
  <si>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</si>
  <si>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</si>
  <si>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</si>
  <si>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</si>
  <si>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</si>
  <si>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</si>
  <si>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</si>
  <si>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</si>
  <si>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</si>
  <si>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</si>
  <si>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</si>
  <si>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</si>
  <si>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</si>
  <si>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</si>
  <si>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</si>
  <si>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</si>
  <si>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</si>
  <si>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</si>
  <si>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</si>
  <si>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</si>
  <si>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</si>
  <si>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</si>
  <si>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</si>
  <si>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</si>
  <si>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</si>
  <si>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</si>
  <si>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</si>
  <si>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</si>
  <si>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</si>
  <si>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</si>
  <si>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</si>
  <si>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</si>
  <si>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</si>
  <si>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</si>
  <si>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</si>
  <si>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</si>
  <si>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</si>
  <si>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</si>
  <si>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</si>
  <si>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</si>
  <si>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</si>
  <si>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</si>
  <si>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</si>
  <si>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</si>
  <si>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</si>
  <si>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</si>
  <si>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</si>
  <si>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</si>
  <si>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</si>
  <si>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</si>
  <si>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</si>
  <si>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</si>
  <si>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</si>
  <si>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</si>
  <si>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</si>
  <si>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</si>
  <si>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</si>
  <si>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</si>
  <si>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</si>
  <si>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</si>
  <si>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</si>
  <si>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</si>
  <si>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</si>
  <si>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</si>
  <si>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</si>
  <si>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</si>
  <si>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</si>
  <si>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</si>
  <si>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</si>
  <si>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</si>
  <si>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</si>
  <si>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</si>
  <si>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</si>
  <si>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</si>
  <si>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</si>
  <si>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</si>
  <si>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</si>
  <si>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</si>
  <si>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</si>
  <si>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</si>
  <si>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</si>
  <si>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</si>
  <si>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</si>
  <si>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</si>
  <si>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</si>
  <si>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</si>
  <si>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</si>
  <si>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</si>
  <si>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</si>
  <si>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</si>
  <si>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</si>
  <si>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</si>
  <si>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</si>
  <si>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</si>
  <si>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</si>
  <si>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</si>
  <si>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</si>
  <si>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</si>
  <si>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</si>
  <si>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</si>
  <si>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</si>
  <si>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</si>
  <si>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</si>
  <si>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</si>
  <si>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</si>
  <si>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</si>
  <si>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</si>
  <si>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</si>
  <si>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</si>
  <si>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</si>
  <si>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</si>
  <si>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</si>
  <si>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</si>
  <si>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</si>
  <si>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</si>
  <si>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</si>
  <si>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</si>
  <si>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</si>
  <si>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</si>
  <si>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</si>
  <si>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</si>
  <si>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</si>
  <si>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</si>
  <si>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</si>
  <si>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</si>
  <si>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</si>
  <si>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</si>
  <si>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</si>
  <si>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</si>
  <si>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</si>
  <si>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</si>
  <si>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</si>
  <si>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</si>
  <si>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</si>
  <si>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</si>
  <si>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</si>
  <si>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</si>
  <si>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</si>
  <si>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</si>
  <si>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</si>
  <si>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</si>
  <si>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</si>
  <si>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</si>
  <si>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</si>
  <si>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</si>
  <si>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</si>
  <si>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</si>
  <si>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</si>
  <si>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</si>
  <si>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</si>
  <si>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</si>
  <si>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</si>
  <si>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</si>
  <si>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</si>
  <si>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</si>
  <si>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</si>
  <si>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</si>
  <si>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</si>
  <si>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</si>
  <si>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</si>
  <si>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</si>
  <si>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</si>
  <si>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</si>
  <si>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</si>
  <si>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</si>
  <si>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</si>
  <si>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</si>
  <si>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</si>
  <si>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</si>
  <si>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</si>
  <si>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</si>
  <si>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</si>
  <si>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</si>
  <si>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</si>
  <si>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</si>
  <si>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</si>
  <si>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</si>
  <si>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</si>
  <si>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</si>
  <si>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</si>
  <si>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</si>
  <si>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</si>
  <si>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</si>
  <si>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</si>
  <si>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</si>
  <si>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</si>
  <si>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</si>
  <si>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</si>
  <si>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</si>
  <si>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</si>
  <si>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</si>
  <si>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</si>
  <si>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</si>
  <si>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</si>
  <si>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</si>
  <si>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</si>
  <si>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</si>
  <si>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</si>
  <si>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</si>
  <si>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</si>
  <si>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</si>
  <si>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</si>
  <si>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</si>
  <si>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</si>
  <si>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</si>
  <si>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</si>
  <si>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</si>
  <si>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</si>
  <si>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</si>
  <si>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</si>
  <si>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</si>
  <si>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</si>
  <si>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</si>
  <si>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</si>
  <si>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</si>
  <si>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</si>
  <si>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</si>
  <si>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</si>
  <si>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</si>
  <si>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</si>
  <si>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</si>
  <si>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</si>
  <si>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</si>
  <si>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</si>
  <si>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</si>
  <si>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</si>
  <si>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</si>
  <si>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</si>
  <si>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</si>
  <si>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</si>
  <si>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</si>
  <si>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</si>
  <si>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</si>
  <si>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</si>
  <si>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</si>
  <si>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</si>
  <si>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</si>
  <si>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</si>
  <si>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</si>
  <si>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</si>
  <si>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</si>
  <si>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</si>
  <si>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</si>
  <si>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</si>
  <si>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</si>
  <si>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</si>
  <si>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</si>
  <si>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</si>
  <si>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</si>
  <si>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</si>
  <si>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</si>
  <si>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</si>
  <si>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</si>
  <si>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</si>
  <si>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</si>
  <si>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</si>
  <si>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</si>
  <si>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</si>
  <si>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</si>
  <si>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</si>
  <si>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</si>
  <si>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</si>
  <si>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</si>
  <si>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</si>
  <si>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</si>
  <si>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</si>
  <si>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</si>
  <si>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</si>
  <si>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</si>
  <si>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</si>
  <si>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</si>
  <si>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</si>
  <si>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</si>
  <si>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</si>
  <si>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</si>
  <si>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</si>
  <si>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</si>
  <si>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</si>
  <si>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</si>
  <si>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</si>
  <si>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</si>
  <si>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</si>
  <si>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</si>
  <si>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</si>
  <si>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</si>
  <si>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</si>
  <si>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</si>
  <si>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</si>
  <si>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</si>
  <si>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</si>
  <si>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</si>
  <si>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</si>
  <si>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</si>
  <si>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</si>
  <si>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</si>
  <si>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</si>
  <si>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</si>
  <si>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</si>
  <si>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</si>
  <si>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</si>
  <si>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</si>
  <si>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</si>
  <si>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</si>
  <si>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</si>
  <si>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</si>
  <si>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</si>
  <si>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</si>
  <si>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</si>
  <si>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</si>
  <si>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</si>
  <si>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</si>
  <si>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</si>
  <si>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</si>
  <si>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</si>
  <si>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</si>
  <si>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</si>
  <si>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</si>
  <si>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</si>
  <si>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</si>
  <si>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</si>
  <si>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</si>
  <si>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</si>
  <si>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</si>
  <si>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</si>
  <si>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</si>
  <si>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</si>
  <si>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</si>
  <si>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</si>
  <si>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</si>
  <si>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</si>
  <si>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</si>
  <si>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</si>
  <si>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</si>
  <si>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</si>
  <si>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</si>
  <si>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</si>
  <si>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</si>
  <si>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</si>
  <si>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</si>
  <si>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</si>
  <si>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</si>
  <si>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</si>
  <si>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</si>
  <si>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</si>
  <si>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</si>
  <si>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</si>
  <si>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</si>
  <si>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</si>
  <si>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</si>
  <si>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</si>
  <si>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</si>
  <si>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</si>
  <si>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</si>
  <si>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</si>
  <si>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</si>
  <si>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</si>
  <si>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</si>
  <si>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</si>
  <si>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</si>
  <si>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</si>
  <si>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</si>
  <si>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</si>
  <si>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</si>
  <si>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</si>
  <si>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</si>
  <si>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</si>
  <si>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</si>
  <si>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</si>
  <si>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</si>
  <si>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</si>
  <si>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</si>
  <si>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</si>
  <si>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</si>
  <si>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</si>
  <si>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</si>
  <si>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</si>
  <si>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</si>
  <si>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</si>
  <si>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</si>
  <si>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</si>
  <si>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</si>
  <si>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</si>
  <si>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</si>
  <si>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</si>
  <si>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</si>
  <si>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</si>
  <si>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</si>
  <si>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</si>
  <si>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</si>
  <si>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</si>
  <si>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</si>
  <si>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</si>
  <si>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</si>
  <si>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</si>
  <si>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</si>
  <si>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</si>
  <si>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</si>
  <si>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</si>
  <si>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</si>
  <si>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</si>
  <si>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</si>
  <si>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</si>
  <si>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</si>
  <si>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</si>
  <si>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</si>
  <si>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</si>
  <si>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</si>
  <si>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</si>
  <si>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</si>
  <si>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</si>
  <si>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</si>
  <si>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</si>
  <si>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</si>
  <si>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</si>
  <si>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</si>
  <si>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</si>
  <si>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</si>
  <si>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</si>
  <si>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</si>
  <si>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</si>
  <si>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</si>
  <si>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</si>
  <si>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</si>
  <si>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</si>
  <si>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</si>
  <si>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</si>
  <si>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</si>
  <si>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</si>
  <si>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</si>
  <si>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</si>
  <si>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</si>
  <si>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</si>
  <si>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</si>
  <si>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</si>
  <si>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</si>
  <si>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</si>
  <si>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</si>
  <si>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</si>
  <si>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</si>
  <si>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</si>
  <si>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</si>
  <si>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</si>
  <si>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</si>
  <si>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</si>
  <si>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</si>
  <si>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</si>
  <si>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</si>
  <si>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</si>
  <si>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</si>
  <si>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</si>
  <si>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</si>
  <si>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</si>
  <si>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</si>
  <si>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</si>
  <si>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</si>
  <si>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</si>
  <si>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</si>
  <si>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</si>
  <si>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</si>
  <si>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</si>
  <si>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</si>
  <si>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</si>
  <si>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</si>
  <si>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</si>
  <si>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</si>
  <si>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</si>
  <si>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</si>
  <si>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</si>
  <si>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</si>
  <si>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</si>
  <si>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</si>
  <si>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</si>
  <si>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</si>
  <si>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</si>
  <si>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</si>
  <si>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</si>
  <si>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</si>
  <si>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</si>
  <si>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</si>
  <si>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</si>
  <si>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</si>
  <si>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</si>
  <si>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</si>
  <si>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</si>
  <si>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</si>
  <si>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</si>
  <si>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</si>
  <si>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</si>
  <si>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</si>
  <si>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</si>
  <si>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</si>
  <si>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</si>
  <si>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</si>
  <si>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</si>
  <si>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</si>
  <si>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</si>
  <si>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</si>
  <si>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</si>
  <si>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</si>
  <si>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</si>
  <si>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</si>
  <si>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</si>
  <si>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</si>
  <si>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</si>
  <si>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</si>
  <si>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</si>
  <si>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</si>
  <si>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</si>
  <si>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</si>
  <si>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</si>
  <si>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</si>
  <si>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</si>
  <si>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</si>
  <si>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</si>
  <si>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</si>
  <si>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</si>
  <si>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</si>
  <si>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</si>
  <si>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</si>
  <si>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</si>
  <si>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</si>
  <si>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</si>
  <si>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</si>
  <si>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</si>
  <si>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</si>
  <si>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</si>
  <si>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</si>
  <si>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</si>
  <si>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</si>
  <si>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</si>
  <si>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</si>
  <si>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</si>
  <si>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</si>
  <si>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</si>
  <si>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</si>
  <si>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</si>
  <si>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</si>
  <si>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</si>
  <si>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</si>
  <si>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</si>
  <si>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</si>
  <si>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</si>
  <si>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</si>
  <si>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</si>
  <si>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</si>
  <si>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</si>
  <si>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</si>
  <si>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</si>
  <si>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</si>
  <si>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</si>
  <si>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</si>
  <si>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</si>
  <si>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</si>
  <si>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</si>
  <si>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</si>
  <si>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</si>
  <si>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</si>
  <si>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</si>
  <si>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</si>
  <si>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</si>
  <si>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</si>
  <si>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</si>
  <si>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</si>
  <si>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</si>
  <si>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</si>
  <si>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</si>
  <si>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</si>
  <si>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</si>
  <si>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</si>
  <si>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</si>
  <si>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</si>
  <si>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</si>
  <si>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</si>
  <si>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</si>
  <si>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</si>
  <si>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</si>
  <si>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</si>
  <si>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</si>
  <si>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</si>
  <si>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</si>
  <si>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</si>
  <si>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</si>
  <si>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</si>
  <si>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</si>
  <si>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</si>
  <si>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</si>
  <si>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</si>
  <si>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</si>
  <si>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</si>
  <si>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</si>
  <si>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</si>
  <si>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</si>
  <si>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</si>
  <si>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</si>
  <si>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</si>
  <si>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</si>
  <si>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</si>
  <si>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</si>
  <si>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</si>
  <si>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</si>
  <si>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</si>
  <si>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</si>
  <si>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</si>
  <si>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</si>
  <si>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</si>
  <si>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</si>
  <si>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</si>
  <si>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</si>
  <si>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</si>
  <si>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</si>
  <si>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</si>
  <si>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</si>
  <si>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</si>
  <si>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</si>
  <si>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</si>
  <si>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</si>
  <si>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</si>
  <si>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</si>
  <si>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</si>
  <si>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</si>
  <si>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</si>
  <si>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</si>
  <si>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</si>
  <si>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</si>
  <si>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</si>
  <si>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</si>
  <si>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</si>
  <si>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</si>
  <si>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</si>
  <si>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</si>
  <si>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</si>
  <si>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</si>
  <si>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</si>
  <si>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</si>
  <si>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</si>
  <si>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</si>
  <si>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</si>
  <si>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</si>
  <si>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</si>
  <si>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</si>
  <si>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</si>
  <si>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</si>
  <si>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</si>
  <si>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</si>
  <si>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</si>
  <si>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</si>
  <si>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</si>
  <si>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</si>
  <si>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</si>
  <si>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</si>
  <si>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</si>
  <si>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</si>
  <si>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</si>
  <si>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</si>
  <si>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</si>
  <si>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</si>
  <si>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</si>
  <si>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</si>
  <si>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</si>
  <si>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</si>
  <si>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</si>
  <si>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</si>
  <si>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</si>
  <si>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</si>
  <si>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</si>
  <si>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</si>
  <si>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</si>
  <si>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</si>
  <si>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</si>
  <si>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</si>
  <si>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</si>
  <si>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</si>
  <si>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</si>
  <si>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</si>
  <si>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</si>
  <si>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</si>
  <si>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</si>
  <si>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</si>
  <si>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</si>
  <si>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</si>
  <si>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</si>
  <si>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</si>
  <si>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</si>
  <si>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</si>
  <si>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</si>
  <si>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</si>
  <si>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</si>
  <si>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</si>
  <si>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</si>
  <si>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</si>
  <si>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</si>
  <si>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</si>
  <si>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</si>
  <si>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</si>
  <si>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</si>
  <si>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</si>
  <si>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</si>
  <si>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</si>
  <si>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</si>
  <si>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</si>
  <si>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</si>
  <si>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</si>
  <si>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</si>
  <si>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</si>
  <si>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</si>
  <si>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</si>
  <si>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</si>
  <si>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</si>
  <si>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</si>
  <si>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</si>
  <si>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</si>
  <si>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</si>
  <si>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</si>
  <si>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</si>
  <si>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</si>
  <si>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</si>
  <si>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</si>
  <si>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</si>
  <si>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</si>
  <si>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</si>
  <si>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</si>
  <si>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</si>
  <si>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</si>
  <si>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</si>
  <si>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</si>
  <si>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</si>
  <si>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</si>
  <si>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</si>
  <si>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</si>
  <si>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</si>
  <si>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</si>
  <si>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</si>
  <si>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</si>
  <si>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</si>
  <si>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</si>
  <si>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</si>
  <si>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</si>
  <si>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</si>
  <si>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</si>
  <si>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</si>
  <si>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</si>
  <si>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</si>
  <si>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</si>
  <si>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</si>
  <si>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</si>
  <si>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</si>
  <si>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</si>
  <si>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</si>
  <si>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</si>
  <si>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</si>
  <si>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</si>
  <si>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</si>
  <si>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</si>
  <si>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</si>
  <si>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</si>
  <si>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</si>
  <si>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</si>
  <si>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</si>
  <si>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</si>
  <si>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</si>
  <si>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</si>
  <si>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</si>
  <si>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</si>
  <si>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</si>
  <si>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</si>
  <si>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</si>
  <si>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</si>
  <si>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</si>
  <si>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</si>
  <si>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</si>
  <si>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</si>
  <si>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</si>
  <si>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</si>
  <si>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</si>
  <si>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</si>
  <si>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</si>
  <si>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</si>
  <si>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</si>
  <si>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</si>
  <si>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</si>
  <si>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</si>
  <si>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</si>
  <si>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</si>
  <si>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</si>
  <si>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</si>
  <si>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</si>
  <si>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</si>
  <si>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</si>
  <si>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</si>
  <si>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</si>
  <si>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</si>
  <si>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</si>
  <si>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</si>
  <si>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</si>
  <si>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</si>
  <si>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</si>
  <si>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</si>
  <si>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</si>
  <si>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</si>
  <si>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</si>
  <si>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</si>
  <si>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</si>
  <si>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</si>
  <si>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</si>
  <si>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</si>
  <si>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</si>
  <si>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</si>
  <si>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</si>
  <si>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</si>
  <si>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</si>
  <si>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</si>
  <si>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</si>
  <si>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</si>
  <si>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</si>
  <si>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</si>
  <si>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</si>
  <si>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</si>
  <si>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</si>
  <si>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</si>
  <si>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</si>
  <si>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</si>
  <si>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</si>
  <si>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</si>
  <si>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</si>
  <si>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</si>
  <si>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</si>
  <si>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</si>
  <si>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</si>
  <si>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</si>
  <si>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</si>
  <si>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</si>
  <si>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</si>
  <si>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</si>
  <si>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</si>
  <si>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</si>
  <si>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</si>
  <si>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</si>
  <si>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</si>
  <si>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</si>
  <si>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</si>
  <si>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</si>
  <si>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</si>
  <si>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</si>
  <si>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</si>
  <si>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</si>
  <si>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</si>
  <si>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</si>
  <si>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</si>
  <si>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</si>
  <si>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</si>
  <si>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</si>
  <si>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</si>
  <si>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</si>
  <si>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</si>
  <si>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</si>
  <si>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</si>
  <si>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</si>
  <si>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</si>
  <si>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</si>
  <si>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</si>
  <si>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</si>
  <si>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</si>
  <si>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</si>
  <si>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</si>
  <si>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</si>
  <si>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</si>
  <si>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</si>
  <si>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</si>
  <si>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</si>
  <si>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</si>
  <si>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</si>
  <si>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</si>
  <si>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</si>
  <si>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</si>
  <si>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</si>
  <si>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</si>
  <si>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</si>
  <si>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</si>
  <si>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</si>
  <si>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</si>
  <si>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</si>
  <si>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</si>
  <si>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</si>
  <si>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</si>
  <si>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</si>
  <si>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</si>
  <si>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</si>
  <si>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</si>
  <si>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</si>
  <si>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</si>
  <si>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</si>
  <si>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</si>
  <si>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</si>
  <si>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</si>
  <si>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</si>
  <si>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</si>
  <si>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</si>
  <si>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</si>
  <si>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</si>
  <si>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</si>
  <si>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</si>
  <si>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</si>
  <si>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</si>
  <si>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</si>
  <si>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</si>
  <si>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</si>
  <si>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</si>
  <si>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</si>
  <si>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</si>
  <si>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</si>
  <si>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</si>
  <si>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</si>
  <si>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</si>
  <si>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</si>
  <si>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</si>
  <si>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</si>
  <si>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</si>
  <si>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</si>
  <si>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</si>
  <si>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</si>
  <si>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</si>
  <si>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</si>
  <si>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</si>
  <si>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</si>
  <si>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</si>
  <si>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</si>
  <si>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</si>
  <si>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</si>
  <si>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</si>
  <si>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</si>
  <si>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</si>
  <si>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</si>
  <si>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</si>
  <si>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</si>
  <si>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</si>
  <si>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</si>
  <si>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</si>
  <si>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</si>
  <si>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</si>
  <si>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</si>
  <si>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</si>
  <si>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</si>
  <si>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</si>
  <si>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</si>
  <si>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</si>
  <si>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</si>
  <si>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</si>
  <si>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</si>
  <si>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</si>
  <si>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</si>
  <si>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</si>
  <si>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</si>
  <si>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</si>
  <si>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</si>
  <si>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</si>
  <si>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</si>
  <si>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</si>
  <si>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</si>
  <si>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</si>
  <si>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</si>
  <si>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</si>
  <si>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</si>
  <si>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</si>
  <si>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</si>
  <si>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</si>
  <si>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</si>
  <si>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</si>
  <si>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</si>
  <si>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</si>
  <si>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</si>
  <si>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</si>
  <si>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</si>
  <si>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</si>
  <si>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</si>
  <si>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</si>
  <si>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</si>
  <si>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</si>
  <si>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</si>
  <si>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</si>
  <si>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</si>
  <si>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</si>
  <si>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</si>
  <si>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</si>
  <si>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</si>
  <si>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</si>
  <si>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</si>
  <si>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</si>
  <si>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</si>
  <si>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</si>
  <si>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</si>
  <si>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</si>
  <si>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</si>
  <si>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</si>
  <si>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</si>
  <si>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</si>
  <si>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</si>
  <si>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</si>
  <si>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</si>
  <si>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</si>
  <si>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</si>
  <si>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</si>
  <si>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</si>
  <si>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</si>
  <si>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</si>
  <si>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</si>
  <si>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</si>
  <si>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</si>
  <si>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</si>
  <si>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</si>
  <si>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</si>
  <si>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</si>
  <si>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</si>
  <si>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</si>
  <si>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</si>
  <si>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</si>
  <si>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</si>
  <si>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</si>
  <si>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</si>
  <si>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</si>
  <si>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</si>
  <si>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</si>
  <si>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</si>
  <si>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</si>
  <si>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</si>
  <si>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</si>
  <si>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</si>
  <si>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</si>
  <si>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</si>
  <si>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</si>
  <si>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</si>
  <si>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</si>
  <si>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</si>
  <si>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</si>
  <si>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</si>
  <si>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</si>
  <si>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</si>
  <si>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</si>
  <si>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</si>
  <si>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</si>
  <si>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</si>
  <si>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</si>
  <si>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</si>
  <si>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</si>
  <si>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</si>
  <si>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</si>
  <si>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</si>
  <si>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</si>
  <si>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</si>
  <si>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</si>
  <si>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</si>
  <si>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</si>
  <si>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</si>
  <si>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</si>
  <si>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</si>
  <si>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</si>
  <si>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</si>
  <si>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</si>
  <si>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</si>
  <si>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</si>
  <si>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</si>
  <si>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</si>
  <si>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</si>
  <si>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</si>
  <si>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</si>
  <si>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</si>
  <si>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</si>
  <si>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</si>
  <si>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</si>
  <si>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</si>
  <si>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</si>
  <si>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</si>
  <si>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</si>
  <si>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</si>
  <si>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</si>
  <si>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</si>
  <si>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</si>
  <si>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</si>
  <si>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</si>
  <si>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</si>
  <si>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</si>
  <si>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</si>
  <si>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</si>
  <si>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</si>
  <si>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</si>
  <si>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</si>
  <si>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</si>
  <si>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</si>
  <si>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</si>
  <si>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</si>
  <si>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</si>
  <si>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</si>
  <si>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</si>
  <si>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</si>
  <si>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</si>
  <si>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</si>
  <si>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</si>
  <si>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</si>
  <si>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</si>
  <si>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</si>
  <si>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</si>
  <si>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</si>
  <si>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</si>
  <si>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</si>
  <si>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</si>
  <si>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</si>
  <si>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</si>
  <si>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</si>
  <si>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</si>
  <si>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</si>
  <si>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</si>
  <si>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</si>
  <si>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</si>
  <si>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</si>
  <si>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</si>
  <si>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</si>
  <si>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</si>
  <si>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</si>
  <si>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</si>
  <si>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</si>
  <si>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</si>
  <si>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</si>
  <si>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</si>
  <si>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</si>
  <si>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</si>
  <si>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</si>
  <si>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</si>
  <si>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</si>
  <si>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</si>
  <si>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</si>
  <si>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</si>
  <si>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</si>
  <si>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</si>
  <si>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</si>
  <si>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</si>
  <si>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</si>
  <si>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</si>
  <si>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</si>
  <si>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</si>
  <si>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</si>
  <si>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</si>
  <si>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</si>
  <si>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</si>
  <si>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</si>
  <si>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</si>
  <si>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</si>
  <si>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</si>
  <si>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</si>
  <si>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</si>
  <si>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</si>
  <si>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</si>
  <si>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</si>
  <si>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</si>
  <si>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</si>
  <si>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</si>
  <si>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</si>
  <si>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</si>
  <si>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</si>
  <si>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</si>
  <si>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</si>
  <si>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</si>
  <si>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</si>
  <si>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</si>
  <si>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</si>
  <si>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</si>
  <si>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</si>
  <si>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</si>
  <si>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</si>
  <si>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</si>
  <si>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</si>
  <si>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</si>
  <si>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</si>
  <si>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</si>
  <si>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</si>
  <si>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</si>
  <si>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</si>
  <si>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</si>
  <si>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</si>
  <si>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</si>
  <si>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</si>
  <si>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</si>
  <si>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</si>
  <si>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</si>
  <si>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</si>
  <si>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</si>
  <si>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</si>
  <si>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</si>
  <si>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</si>
  <si>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</si>
  <si>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</si>
  <si>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</si>
  <si>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</si>
  <si>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</si>
  <si>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</si>
  <si>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</si>
  <si>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</si>
  <si>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</si>
  <si>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</si>
  <si>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</si>
  <si>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</si>
  <si>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</si>
  <si>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</si>
  <si>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</si>
  <si>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</si>
  <si>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</si>
  <si>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</si>
  <si>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</si>
  <si>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</si>
  <si>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</si>
  <si>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</si>
  <si>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</si>
  <si>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</si>
  <si>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</si>
  <si>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</si>
  <si>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</si>
  <si>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</si>
  <si>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</si>
  <si>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</si>
  <si>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</si>
  <si>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</si>
  <si>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</si>
  <si>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</si>
  <si>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</si>
  <si>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</si>
  <si>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</si>
  <si>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</si>
  <si>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</si>
  <si>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</si>
  <si>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</si>
  <si>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</si>
  <si>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</si>
  <si>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</si>
  <si>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</si>
  <si>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</si>
  <si>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</si>
  <si>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</si>
  <si>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</si>
  <si>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</si>
  <si>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</si>
  <si>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</si>
  <si>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</si>
  <si>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</si>
  <si>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</si>
  <si>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</si>
  <si>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</si>
  <si>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</si>
  <si>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</si>
  <si>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</si>
  <si>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</si>
  <si>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</si>
  <si>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</si>
  <si>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</si>
  <si>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</si>
  <si>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</si>
  <si>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</si>
  <si>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</si>
  <si>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</si>
  <si>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</si>
  <si>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</si>
  <si>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</si>
  <si>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</si>
  <si>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</si>
  <si>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</si>
  <si>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</si>
  <si>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</si>
  <si>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</si>
  <si>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</si>
  <si>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</si>
  <si>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</si>
  <si>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</si>
  <si>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</si>
  <si>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</si>
  <si>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</si>
  <si>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</si>
  <si>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</si>
  <si>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</si>
  <si>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</si>
  <si>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</si>
  <si>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</si>
  <si>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</si>
  <si>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</si>
  <si>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</si>
  <si>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</si>
  <si>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</si>
  <si>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</si>
  <si>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</si>
  <si>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</si>
  <si>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</si>
  <si>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</si>
  <si>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</si>
  <si>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</si>
  <si>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</si>
  <si>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</si>
  <si>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</si>
  <si>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</si>
  <si>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</si>
  <si>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</si>
  <si>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</si>
  <si>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</si>
  <si>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</si>
  <si>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</si>
  <si>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</si>
  <si>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</si>
  <si>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</si>
  <si>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</si>
  <si>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</si>
  <si>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</si>
  <si>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</si>
  <si>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</si>
  <si>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</si>
  <si>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</si>
  <si>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</si>
  <si>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</si>
  <si>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</si>
  <si>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</si>
  <si>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</si>
  <si>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</si>
  <si>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</si>
  <si>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</si>
  <si>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</si>
  <si>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</si>
  <si>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</si>
  <si>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</si>
  <si>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</si>
  <si>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</si>
  <si>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</si>
  <si>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</si>
  <si>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</si>
  <si>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</si>
  <si>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</si>
  <si>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</si>
  <si>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</si>
  <si>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</si>
  <si>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</si>
  <si>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</si>
  <si>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</si>
  <si>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</si>
  <si>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</si>
  <si>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</si>
  <si>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</si>
  <si>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</si>
  <si>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</si>
  <si>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</si>
  <si>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</si>
  <si>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</si>
  <si>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</si>
  <si>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</si>
  <si>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</si>
  <si>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</si>
  <si>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</si>
  <si>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</si>
  <si>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</si>
  <si>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</si>
  <si>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</si>
  <si>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</si>
  <si>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</si>
  <si>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</si>
  <si>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</si>
  <si>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</si>
  <si>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</si>
  <si>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</si>
  <si>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</si>
  <si>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</si>
  <si>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</si>
  <si>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</si>
  <si>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</si>
  <si>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</si>
  <si>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</si>
  <si>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</si>
  <si>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</si>
  <si>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</si>
  <si>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</si>
  <si>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</si>
  <si>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</si>
  <si>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</si>
  <si>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</si>
  <si>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</si>
  <si>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</si>
  <si>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</si>
  <si>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</si>
  <si>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</si>
  <si>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</si>
  <si>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</si>
  <si>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</si>
  <si>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</si>
  <si>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</si>
  <si>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</si>
  <si>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</si>
  <si>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</si>
  <si>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</si>
  <si>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</si>
  <si>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</si>
  <si>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</si>
  <si>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</si>
  <si>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</si>
  <si>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</si>
  <si>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</si>
  <si>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</si>
  <si>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</si>
  <si>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</si>
  <si>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</si>
  <si>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</si>
  <si>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</si>
  <si>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</si>
  <si>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</si>
  <si>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</si>
  <si>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</si>
  <si>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</si>
  <si>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</si>
  <si>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</si>
  <si>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</si>
  <si>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</si>
  <si>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</si>
  <si>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</si>
  <si>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</si>
  <si>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</si>
  <si>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</si>
  <si>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</si>
  <si>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</si>
  <si>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</si>
  <si>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</si>
  <si>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</si>
  <si>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</si>
  <si>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</si>
  <si>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</si>
  <si>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</si>
  <si>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</si>
  <si>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</si>
  <si>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</si>
  <si>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</si>
  <si>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</si>
  <si>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</si>
  <si>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</si>
  <si>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</si>
  <si>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</si>
  <si>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</si>
  <si>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</si>
  <si>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</si>
  <si>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</si>
  <si>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</si>
  <si>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</si>
  <si>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</si>
  <si>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</si>
  <si>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</si>
  <si>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</si>
  <si>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</si>
  <si>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</si>
  <si>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</si>
  <si>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</si>
  <si>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</si>
  <si>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</si>
  <si>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</si>
  <si>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</si>
  <si>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</si>
  <si>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</si>
  <si>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</si>
  <si>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</si>
  <si>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</si>
  <si>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</si>
  <si>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</si>
  <si>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</si>
  <si>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</si>
  <si>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</si>
  <si>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</si>
  <si>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</si>
  <si>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</si>
  <si>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</si>
  <si>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</si>
  <si>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</si>
  <si>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</si>
  <si>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</si>
  <si>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</si>
  <si>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</si>
  <si>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</si>
  <si>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</si>
  <si>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</si>
  <si>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</si>
  <si>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</si>
  <si>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</si>
  <si>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</si>
  <si>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</si>
  <si>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</si>
  <si>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</si>
  <si>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</si>
  <si>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</si>
  <si>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</si>
  <si>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</si>
  <si>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</si>
  <si>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</si>
  <si>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</si>
  <si>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</si>
  <si>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</si>
  <si>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</si>
  <si>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</si>
  <si>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</si>
  <si>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</si>
  <si>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</si>
  <si>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</si>
  <si>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</si>
  <si>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</si>
  <si>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</si>
  <si>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</si>
  <si>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</si>
  <si>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</si>
  <si>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</si>
  <si>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</si>
  <si>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</si>
  <si>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</si>
  <si>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</si>
  <si>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</si>
  <si>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</si>
  <si>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</si>
  <si>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</si>
  <si>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</si>
  <si>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</si>
  <si>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</si>
  <si>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</si>
  <si>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</si>
  <si>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</si>
  <si>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</si>
  <si>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</si>
  <si>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</si>
  <si>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</si>
  <si>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</si>
  <si>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</si>
  <si>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</si>
  <si>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</si>
  <si>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</si>
  <si>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</si>
  <si>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</si>
  <si>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</si>
  <si>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</si>
  <si>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</si>
  <si>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</si>
  <si>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</si>
  <si>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</si>
  <si>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</si>
  <si>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</si>
  <si>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</si>
  <si>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</si>
  <si>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</si>
  <si>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</si>
  <si>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</si>
  <si>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</si>
  <si>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</si>
  <si>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</si>
  <si>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</si>
  <si>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</si>
  <si>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</si>
  <si>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</si>
  <si>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</si>
  <si>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</si>
  <si>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</si>
  <si>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</si>
  <si>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</si>
  <si>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</si>
  <si>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</si>
  <si>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</si>
  <si>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</si>
  <si>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</si>
  <si>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</si>
  <si>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</si>
  <si>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</si>
  <si>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</si>
  <si>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</si>
  <si>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</si>
  <si>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</si>
  <si>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</si>
  <si>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</si>
  <si>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</si>
  <si>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</si>
  <si>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</si>
  <si>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</si>
  <si>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</si>
  <si>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</si>
  <si>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</si>
  <si>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</si>
  <si>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</si>
  <si>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</si>
  <si>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</si>
  <si>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</si>
  <si>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</si>
  <si>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</si>
  <si>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</si>
  <si>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</si>
  <si>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</si>
  <si>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</si>
  <si>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</si>
  <si>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</si>
  <si>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</si>
  <si>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</si>
  <si>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</si>
  <si>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</si>
  <si>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</si>
  <si>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</si>
  <si>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</si>
  <si>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</si>
  <si>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</si>
  <si>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</si>
  <si>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</si>
  <si>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</si>
  <si>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</si>
  <si>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</si>
  <si>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</si>
  <si>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</si>
  <si>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</si>
  <si>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</si>
  <si>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</si>
  <si>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</si>
  <si>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</si>
  <si>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</si>
  <si>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</si>
  <si>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</si>
  <si>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</si>
  <si>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</si>
  <si>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</si>
  <si>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</si>
  <si>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</si>
  <si>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</si>
  <si>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</si>
  <si>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</si>
  <si>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</si>
  <si>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</si>
  <si>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</si>
  <si>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</si>
  <si>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</si>
  <si>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</si>
  <si>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</si>
  <si>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</si>
  <si>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</si>
  <si>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</si>
  <si>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</si>
  <si>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</si>
  <si>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</si>
  <si>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</si>
  <si>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</si>
  <si>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</si>
  <si>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</si>
  <si>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</si>
  <si>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</si>
  <si>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</si>
  <si>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</si>
  <si>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</si>
  <si>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</si>
  <si>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</si>
  <si>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</si>
  <si>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</si>
  <si>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</si>
  <si>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</si>
  <si>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</si>
  <si>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</si>
  <si>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</si>
  <si>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</si>
  <si>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</si>
  <si>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</si>
  <si>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</si>
  <si>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</si>
  <si>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</si>
  <si>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</si>
  <si>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</si>
  <si>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</si>
  <si>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</si>
  <si>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</si>
  <si>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</si>
  <si>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</si>
  <si>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</si>
  <si>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</si>
  <si>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</si>
  <si>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</si>
  <si>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</si>
  <si>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</si>
  <si>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</si>
  <si>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</si>
  <si>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</si>
  <si>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</si>
  <si>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</si>
  <si>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</si>
  <si>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</si>
  <si>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</si>
  <si>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</si>
  <si>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</si>
  <si>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</si>
  <si>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</si>
  <si>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</si>
  <si>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</si>
  <si>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</si>
  <si>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</si>
  <si>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</si>
  <si>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</si>
  <si>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</si>
  <si>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</si>
  <si>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</si>
  <si>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</si>
  <si>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</si>
  <si>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</si>
  <si>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</si>
  <si>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</si>
  <si>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</si>
  <si>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</si>
  <si>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</si>
  <si>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</si>
  <si>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</si>
  <si>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</si>
  <si>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</si>
  <si>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</si>
  <si>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</si>
  <si>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</si>
  <si>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</si>
  <si>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</si>
  <si>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</si>
  <si>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</si>
  <si>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</si>
  <si>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</si>
  <si>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</si>
  <si>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</si>
  <si>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</si>
  <si>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</si>
  <si>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</si>
  <si>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</si>
  <si>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</si>
  <si>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</si>
  <si>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</si>
  <si>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</si>
  <si>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</si>
  <si>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</si>
  <si>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</si>
  <si>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</si>
  <si>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</si>
  <si>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</si>
  <si>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</si>
  <si>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</si>
  <si>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</si>
  <si>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</si>
  <si>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</si>
  <si>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</si>
  <si>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</si>
  <si>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</si>
  <si>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</si>
  <si>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</si>
  <si>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</si>
  <si>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</si>
  <si>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</si>
  <si>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</si>
  <si>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</si>
  <si>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</si>
  <si>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</si>
  <si>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</si>
  <si>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</si>
  <si>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</si>
  <si>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</si>
  <si>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</si>
  <si>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</si>
  <si>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</si>
  <si>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</si>
  <si>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</si>
  <si>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</si>
  <si>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</si>
  <si>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</si>
  <si>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</si>
  <si>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</si>
  <si>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</si>
  <si>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</si>
  <si>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</si>
  <si>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</si>
  <si>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</si>
  <si>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</si>
  <si>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</si>
  <si>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</si>
  <si>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</si>
  <si>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</si>
  <si>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</si>
  <si>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</si>
  <si>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</si>
  <si>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</si>
  <si>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</si>
  <si>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</si>
  <si>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</si>
  <si>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</si>
  <si>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</si>
  <si>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</si>
  <si>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</si>
  <si>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</si>
  <si>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</si>
  <si>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</si>
  <si>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</si>
  <si>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</si>
  <si>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</si>
  <si>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</si>
  <si>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</si>
  <si>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</si>
  <si>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</si>
  <si>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</si>
  <si>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</si>
  <si>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</si>
  <si>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</si>
  <si>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</si>
  <si>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</si>
  <si>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</si>
  <si>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</si>
  <si>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</si>
  <si>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</si>
  <si>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</si>
  <si>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</si>
  <si>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</si>
  <si>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</si>
  <si>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</si>
  <si>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</si>
  <si>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</si>
  <si>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</si>
  <si>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</si>
  <si>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</si>
  <si>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</si>
  <si>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</si>
  <si>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</si>
  <si>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</si>
  <si>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</si>
  <si>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</si>
  <si>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</si>
  <si>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</si>
  <si>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</si>
  <si>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</si>
  <si>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</si>
  <si>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</si>
  <si>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</si>
  <si>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</si>
  <si>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</si>
  <si>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</si>
  <si>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</si>
  <si>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</si>
  <si>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</si>
  <si>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</si>
  <si>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</si>
  <si>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</si>
  <si>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</si>
  <si>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</si>
  <si>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</si>
  <si>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</si>
  <si>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</si>
  <si>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</si>
  <si>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</si>
  <si>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</si>
  <si>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</si>
  <si>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</si>
  <si>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</si>
  <si>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</si>
  <si>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</si>
  <si>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</si>
  <si>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</si>
  <si>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</si>
  <si>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</si>
  <si>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</si>
  <si>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</si>
  <si>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</si>
  <si>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</si>
  <si>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</si>
  <si>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</si>
  <si>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</si>
  <si>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</si>
  <si>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</si>
  <si>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</si>
  <si>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</si>
  <si>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</si>
  <si>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</si>
  <si>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</si>
  <si>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</si>
  <si>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</si>
  <si>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</si>
  <si>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</si>
  <si>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</si>
  <si>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</si>
  <si>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</si>
  <si>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</si>
  <si>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</si>
  <si>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</si>
  <si>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</si>
  <si>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</si>
  <si>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</si>
  <si>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</si>
  <si>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</si>
  <si>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</si>
  <si>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</si>
  <si>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</si>
  <si>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</si>
  <si>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</si>
  <si>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</si>
  <si>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</si>
  <si>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</si>
  <si>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</si>
  <si>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</si>
  <si>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</si>
  <si>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</si>
  <si>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</si>
  <si>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</si>
  <si>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</si>
  <si>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</si>
  <si>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</si>
  <si>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</si>
  <si>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</si>
  <si>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</si>
  <si>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</si>
  <si>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</si>
  <si>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</si>
  <si>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</si>
  <si>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</si>
  <si>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</si>
  <si>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</si>
  <si>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</si>
  <si>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</si>
  <si>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</si>
  <si>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</si>
  <si>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</si>
  <si>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</si>
  <si>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</si>
  <si>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</si>
  <si>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</si>
  <si>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</si>
  <si>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</si>
  <si>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</si>
  <si>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</si>
  <si>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</si>
  <si>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</si>
  <si>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</si>
  <si>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</si>
  <si>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</si>
  <si>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</si>
  <si>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</si>
  <si>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</si>
  <si>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</si>
  <si>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</si>
  <si>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</si>
  <si>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</si>
  <si>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</si>
  <si>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</si>
  <si>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</si>
  <si>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</si>
  <si>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</si>
  <si>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</si>
  <si>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</si>
  <si>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</si>
  <si>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</si>
  <si>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</si>
  <si>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</si>
  <si>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</si>
  <si>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</si>
  <si>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</si>
  <si>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</si>
  <si>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</si>
  <si>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</si>
  <si>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</si>
  <si>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</si>
  <si>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</si>
  <si>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</si>
  <si>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</si>
  <si>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</si>
  <si>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</si>
  <si>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</si>
  <si>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</si>
  <si>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</si>
  <si>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</si>
  <si>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</si>
  <si>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</si>
  <si>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</si>
  <si>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</si>
  <si>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</si>
  <si>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</si>
  <si>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</si>
  <si>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</si>
  <si>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</si>
  <si>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</si>
  <si>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</si>
  <si>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</si>
  <si>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</si>
  <si>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</si>
  <si>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</si>
  <si>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</si>
  <si>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</si>
  <si>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</si>
  <si>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</si>
  <si>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</si>
  <si>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</si>
  <si>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</si>
  <si>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</si>
  <si>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</si>
  <si>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</si>
  <si>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</si>
  <si>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</si>
  <si>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</si>
  <si>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</si>
  <si>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</si>
  <si>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</si>
  <si>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</si>
  <si>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</si>
  <si>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</si>
  <si>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</si>
  <si>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</si>
  <si>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</si>
  <si>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</si>
  <si>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</si>
  <si>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</si>
  <si>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</si>
  <si>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</si>
  <si>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</si>
  <si>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</si>
  <si>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</si>
  <si>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</si>
  <si>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</si>
  <si>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</si>
  <si>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</si>
  <si>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</si>
  <si>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</si>
  <si>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</si>
  <si>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</si>
  <si>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</si>
  <si>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</si>
  <si>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</si>
  <si>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</si>
  <si>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</si>
  <si>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</si>
  <si>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</si>
  <si>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</si>
  <si>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</si>
  <si>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</si>
  <si>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</si>
  <si>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</si>
  <si>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</si>
  <si>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</si>
  <si>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</si>
  <si>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</si>
  <si>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</si>
  <si>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</si>
  <si>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</si>
  <si>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</si>
  <si>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</si>
  <si>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</si>
  <si>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</si>
  <si>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</si>
  <si>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</si>
  <si>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</si>
  <si>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</si>
  <si>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</si>
  <si>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</si>
  <si>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</si>
  <si>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</si>
  <si>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</si>
  <si>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</si>
  <si>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</si>
  <si>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</si>
  <si>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</si>
  <si>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</si>
  <si>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</si>
  <si>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</si>
  <si>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</si>
  <si>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</si>
  <si>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</si>
  <si>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</si>
  <si>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</si>
  <si>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</si>
  <si>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</si>
  <si>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</si>
  <si>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</si>
  <si>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</si>
  <si>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</si>
  <si>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</si>
  <si>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</si>
  <si>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</si>
  <si>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</si>
  <si>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</si>
  <si>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</si>
  <si>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</si>
  <si>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</si>
  <si>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</si>
  <si>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</si>
  <si>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</si>
  <si>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</si>
  <si>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</si>
  <si>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</si>
  <si>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</si>
  <si>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</si>
  <si>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</si>
  <si>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</si>
  <si>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</si>
  <si>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</si>
  <si>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</si>
  <si>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</si>
  <si>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</si>
  <si>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</si>
  <si>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</si>
  <si>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</si>
  <si>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</si>
  <si>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</si>
  <si>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</si>
  <si>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</si>
  <si>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</si>
  <si>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</si>
  <si>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</si>
  <si>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</si>
  <si>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</si>
  <si>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</si>
  <si>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</si>
  <si>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</si>
  <si>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</si>
  <si>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</si>
  <si>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</si>
  <si>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</si>
  <si>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</si>
  <si>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</si>
  <si>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</si>
  <si>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</si>
  <si>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</si>
  <si>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</si>
  <si>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</si>
  <si>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</si>
  <si>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</si>
  <si>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</si>
  <si>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</si>
  <si>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</si>
  <si>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</si>
  <si>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</si>
  <si>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</si>
  <si>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</si>
  <si>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</si>
  <si>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</si>
  <si>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</si>
  <si>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</si>
  <si>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</si>
  <si>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</si>
  <si>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</si>
  <si>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</si>
  <si>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</si>
  <si>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</si>
  <si>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</si>
  <si>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</si>
  <si>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</si>
  <si>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</si>
  <si>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</si>
  <si>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</si>
  <si>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</si>
  <si>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</si>
  <si>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</si>
  <si>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</si>
  <si>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</si>
  <si>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</si>
  <si>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</si>
  <si>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</si>
  <si>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</si>
  <si>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</si>
  <si>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</si>
  <si>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</si>
  <si>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</si>
  <si>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</si>
  <si>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</si>
  <si>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</si>
  <si>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</si>
  <si>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</si>
  <si>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</si>
  <si>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</si>
  <si>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</si>
  <si>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</si>
  <si>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</si>
  <si>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</si>
  <si>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</si>
  <si>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</si>
  <si>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</si>
  <si>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</si>
  <si>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</si>
  <si>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</si>
  <si>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</si>
  <si>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</si>
  <si>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</si>
  <si>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</si>
  <si>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</si>
  <si>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</si>
  <si>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</si>
  <si>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</si>
  <si>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</si>
  <si>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</si>
  <si>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</si>
  <si>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</si>
  <si>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</si>
  <si>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</si>
  <si>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</si>
  <si>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</si>
  <si>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</si>
  <si>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</si>
  <si>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</si>
  <si>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</si>
  <si>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</si>
  <si>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</si>
  <si>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</si>
  <si>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</si>
  <si>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</si>
  <si>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</si>
  <si>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</si>
  <si>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</si>
  <si>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</si>
  <si>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</si>
  <si>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</si>
  <si>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</si>
  <si>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</si>
  <si>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</si>
  <si>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</si>
  <si>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</si>
  <si>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</si>
  <si>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</si>
  <si>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</si>
  <si>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</si>
  <si>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</si>
  <si>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</si>
  <si>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</si>
  <si>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</si>
  <si>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</si>
  <si>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</si>
  <si>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</si>
  <si>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</si>
  <si>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</si>
  <si>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</si>
  <si>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</si>
  <si>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</si>
  <si>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</si>
  <si>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</si>
  <si>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</si>
  <si>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</si>
  <si>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</si>
  <si>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</si>
  <si>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</si>
  <si>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</si>
  <si>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</si>
  <si>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</si>
  <si>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</si>
  <si>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</si>
  <si>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</si>
  <si>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</si>
  <si>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</si>
  <si>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</si>
  <si>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</si>
  <si>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</si>
  <si>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</si>
  <si>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</si>
  <si>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</si>
  <si>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</si>
  <si>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</si>
  <si>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</si>
  <si>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</si>
  <si>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</si>
  <si>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</si>
  <si>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</si>
  <si>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</si>
  <si>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</si>
  <si>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</si>
  <si>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</si>
  <si>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</si>
  <si>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</si>
  <si>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</si>
  <si>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</si>
  <si>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</si>
  <si>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</si>
  <si>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</si>
  <si>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</si>
  <si>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</si>
  <si>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</si>
  <si>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</si>
  <si>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</si>
  <si>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</si>
  <si>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</si>
  <si>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</si>
  <si>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</si>
  <si>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</si>
  <si>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</si>
  <si>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</si>
  <si>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</si>
  <si>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</si>
  <si>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</si>
  <si>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</si>
  <si>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</si>
  <si>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</si>
  <si>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</si>
  <si>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</si>
  <si>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</si>
  <si>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</si>
  <si>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</si>
  <si>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</si>
  <si>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</si>
  <si>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</si>
  <si>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</si>
  <si>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</si>
  <si>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</si>
  <si>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</si>
  <si>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</si>
  <si>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</si>
  <si>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</si>
  <si>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</si>
  <si>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</si>
  <si>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</si>
  <si>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</si>
  <si>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</si>
  <si>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</si>
  <si>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</si>
  <si>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</si>
  <si>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</si>
  <si>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</si>
  <si>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</si>
  <si>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</si>
  <si>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</si>
  <si>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</si>
  <si>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</si>
  <si>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</si>
  <si>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</si>
  <si>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</si>
  <si>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</si>
  <si>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</si>
  <si>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</si>
  <si>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</si>
  <si>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</si>
  <si>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</si>
  <si>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</si>
  <si>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</si>
  <si>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</si>
  <si>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</si>
  <si>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</si>
  <si>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</si>
  <si>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</si>
  <si>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</si>
  <si>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</si>
  <si>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</si>
  <si>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</si>
  <si>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</si>
  <si>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</si>
  <si>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</si>
  <si>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</si>
  <si>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</si>
  <si>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</si>
  <si>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</si>
  <si>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</si>
  <si>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</si>
  <si>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</si>
  <si>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</si>
  <si>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</si>
  <si>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</si>
  <si>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</si>
  <si>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</si>
  <si>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</si>
  <si>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</si>
  <si>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</si>
  <si>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</si>
  <si>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</si>
  <si>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</si>
  <si>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</si>
  <si>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</si>
  <si>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</si>
  <si>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</si>
  <si>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</si>
  <si>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</si>
  <si>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</si>
  <si>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</si>
  <si>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</si>
  <si>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</si>
  <si>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</si>
  <si>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</si>
  <si>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</si>
  <si>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</si>
  <si>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</si>
  <si>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</si>
  <si>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</si>
  <si>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</si>
  <si>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</si>
  <si>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</si>
  <si>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</si>
  <si>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</si>
  <si>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</si>
  <si>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</si>
  <si>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</si>
  <si>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</si>
  <si>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</si>
  <si>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</si>
  <si>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</si>
  <si>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</si>
  <si>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</si>
  <si>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</si>
  <si>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</si>
  <si>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</si>
  <si>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</si>
  <si>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</si>
  <si>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</si>
  <si>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</si>
  <si>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</si>
  <si>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</si>
  <si>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</si>
  <si>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</si>
  <si>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</si>
  <si>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</si>
  <si>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</si>
  <si>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</si>
  <si>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</si>
  <si>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</si>
  <si>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</si>
  <si>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</si>
  <si>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</si>
  <si>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</si>
  <si>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</si>
  <si>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</si>
  <si>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</si>
  <si>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</si>
  <si>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</si>
  <si>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</si>
  <si>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</si>
  <si>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</si>
  <si>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</si>
  <si>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</si>
  <si>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</si>
  <si>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</si>
  <si>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</si>
  <si>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</si>
  <si>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</si>
  <si>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</si>
  <si>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</si>
  <si>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</si>
  <si>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</si>
  <si>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</si>
  <si>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</si>
  <si>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</si>
  <si>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</si>
  <si>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</si>
  <si>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</si>
  <si>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</si>
  <si>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</si>
  <si>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</si>
  <si>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</si>
  <si>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</si>
  <si>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</si>
  <si>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</si>
  <si>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</si>
  <si>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</si>
  <si>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</si>
  <si>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</si>
  <si>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</si>
  <si>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</si>
  <si>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</si>
  <si>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</si>
  <si>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</si>
  <si>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</si>
  <si>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</si>
  <si>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</si>
  <si>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</si>
  <si>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</si>
  <si>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</si>
  <si>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</si>
  <si>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</si>
  <si>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</si>
  <si>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</si>
  <si>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</si>
  <si>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</si>
  <si>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</si>
  <si>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</si>
  <si>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</si>
  <si>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</si>
  <si>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</si>
  <si>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</si>
  <si>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</si>
  <si>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</si>
  <si>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</si>
  <si>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</si>
  <si>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</si>
  <si>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</si>
  <si>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</si>
  <si>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</si>
  <si>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</si>
  <si>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</si>
  <si>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</si>
  <si>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</si>
  <si>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</si>
  <si>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</si>
  <si>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</si>
  <si>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</si>
  <si>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</si>
  <si>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</si>
  <si>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</si>
  <si>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</si>
  <si>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</si>
  <si>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</si>
  <si>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</si>
  <si>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</si>
  <si>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</si>
  <si>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</si>
  <si>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</si>
  <si>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</si>
  <si>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</si>
  <si>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</si>
  <si>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</si>
  <si>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</si>
  <si>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</si>
  <si>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</si>
  <si>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</si>
  <si>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</si>
  <si>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</si>
  <si>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</si>
  <si>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</si>
  <si>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</si>
  <si>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</si>
  <si>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</si>
  <si>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</si>
  <si>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</si>
  <si>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</si>
  <si>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</si>
  <si>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</si>
  <si>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</si>
  <si>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</si>
  <si>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</si>
  <si>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</si>
  <si>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</si>
  <si>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</si>
  <si>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</si>
  <si>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</si>
  <si>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</si>
  <si>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</si>
  <si>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</si>
  <si>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</si>
  <si>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</si>
  <si>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</si>
  <si>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</si>
  <si>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</si>
  <si>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</si>
  <si>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</si>
  <si>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</si>
  <si>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</si>
  <si>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</si>
  <si>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</si>
  <si>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</si>
  <si>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</si>
  <si>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</si>
  <si>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</si>
  <si>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</si>
  <si>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</si>
  <si>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</si>
  <si>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</si>
  <si>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</si>
  <si>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</si>
  <si>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</si>
  <si>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</si>
  <si>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</si>
  <si>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</si>
  <si>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</si>
  <si>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</si>
  <si>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</si>
  <si>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</si>
  <si>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</si>
  <si>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</si>
  <si>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</si>
  <si>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</si>
  <si>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</si>
  <si>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</si>
  <si>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</si>
  <si>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</si>
  <si>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</si>
  <si>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</si>
  <si>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</si>
  <si>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</si>
  <si>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</si>
  <si>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</si>
  <si>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</si>
  <si>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</si>
  <si>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</si>
  <si>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</si>
  <si>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</si>
  <si>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</si>
  <si>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</si>
  <si>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</si>
  <si>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</si>
  <si>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</si>
  <si>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</si>
  <si>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</si>
  <si>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</si>
  <si>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</si>
  <si>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</si>
  <si>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</si>
  <si>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</si>
  <si>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</si>
  <si>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</si>
  <si>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</si>
  <si>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</si>
  <si>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</si>
  <si>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</si>
  <si>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</si>
  <si>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</si>
  <si>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</si>
  <si>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</si>
  <si>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</si>
  <si>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</si>
  <si>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</si>
  <si>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</si>
  <si>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</si>
  <si>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</si>
  <si>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</si>
  <si>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</si>
  <si>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</si>
  <si>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</si>
  <si>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</si>
  <si>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</si>
  <si>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</si>
  <si>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</si>
  <si>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</si>
  <si>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</si>
  <si>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</si>
  <si>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</si>
  <si>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</si>
  <si>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</si>
  <si>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</si>
  <si>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</si>
  <si>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</si>
  <si>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</si>
  <si>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</si>
  <si>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</si>
  <si>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</si>
  <si>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</si>
  <si>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</si>
  <si>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</si>
  <si>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</si>
  <si>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</si>
  <si>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</si>
  <si>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</si>
  <si>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</si>
  <si>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</si>
  <si>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</si>
  <si>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</si>
  <si>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</si>
  <si>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</si>
  <si>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</si>
  <si>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</si>
  <si>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</si>
  <si>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</si>
  <si>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</si>
  <si>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</si>
  <si>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</si>
  <si>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</si>
  <si>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</si>
  <si>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</si>
  <si>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</si>
  <si>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</si>
  <si>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</si>
  <si>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</si>
  <si>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</si>
  <si>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</si>
  <si>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</si>
  <si>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</si>
  <si>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</si>
  <si>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</si>
  <si>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</si>
  <si>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</si>
  <si>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</si>
  <si>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</si>
  <si>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</si>
  <si>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</si>
  <si>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</si>
  <si>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</si>
  <si>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</si>
  <si>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</si>
  <si>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</si>
  <si>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</si>
  <si>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</si>
  <si>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</si>
  <si>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</si>
  <si>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</si>
  <si>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</si>
  <si>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</si>
  <si>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</si>
  <si>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</si>
  <si>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</si>
  <si>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</si>
  <si>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</si>
  <si>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</si>
  <si>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</si>
  <si>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</si>
  <si>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</si>
  <si>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</si>
  <si>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</si>
  <si>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</si>
  <si>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</si>
  <si>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</si>
  <si>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</si>
  <si>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</si>
  <si>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</si>
  <si>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</si>
  <si>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</si>
  <si>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</si>
  <si>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</si>
  <si>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</si>
  <si>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</si>
  <si>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</si>
  <si>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</si>
  <si>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</si>
  <si>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</si>
  <si>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</si>
  <si>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</si>
  <si>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</si>
  <si>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</si>
  <si>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</si>
  <si>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</si>
  <si>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</si>
  <si>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</si>
  <si>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</si>
  <si>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</si>
  <si>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</si>
  <si>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</si>
  <si>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</si>
  <si>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</si>
  <si>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</si>
  <si>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</si>
  <si>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</si>
  <si>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</si>
  <si>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</si>
  <si>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</si>
  <si>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</si>
  <si>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</si>
  <si>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</si>
  <si>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</si>
  <si>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</si>
  <si>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</si>
  <si>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</si>
  <si>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</si>
  <si>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</si>
  <si>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</si>
  <si>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</si>
  <si>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</si>
  <si>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</si>
  <si>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</si>
  <si>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</si>
  <si>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</si>
  <si>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</si>
  <si>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</si>
  <si>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</si>
  <si>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</si>
  <si>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</si>
  <si>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</si>
  <si>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</si>
  <si>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</si>
  <si>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</si>
  <si>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</si>
  <si>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</si>
  <si>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</si>
  <si>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</si>
  <si>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</si>
  <si>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</si>
  <si>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</si>
  <si>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</si>
  <si>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</si>
  <si>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</si>
  <si>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</si>
  <si>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</si>
  <si>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</si>
  <si>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</si>
  <si>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</si>
  <si>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</si>
  <si>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</si>
  <si>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</si>
  <si>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</si>
  <si>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</si>
  <si>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</si>
  <si>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</si>
  <si>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</si>
  <si>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</si>
  <si>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</si>
  <si>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</si>
  <si>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</si>
  <si>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</si>
  <si>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</si>
  <si>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</si>
  <si>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</si>
  <si>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</si>
  <si>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</si>
  <si>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</si>
  <si>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</si>
  <si>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</si>
  <si>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</si>
  <si>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</si>
  <si>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</si>
  <si>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</si>
  <si>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</si>
  <si>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</si>
  <si>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</si>
  <si>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</si>
  <si>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</si>
  <si>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</si>
  <si>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</si>
  <si>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</si>
  <si>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</si>
  <si>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</si>
  <si>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</si>
  <si>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</si>
  <si>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</si>
  <si>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</si>
  <si>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</si>
  <si>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</si>
  <si>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</si>
  <si>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</si>
  <si>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</si>
  <si>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</si>
  <si>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</si>
  <si>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</si>
  <si>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</si>
  <si>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</si>
  <si>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</si>
  <si>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</si>
  <si>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</si>
  <si>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</si>
  <si>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</si>
  <si>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</si>
  <si>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</si>
  <si>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</si>
  <si>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</si>
  <si>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</si>
  <si>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</si>
  <si>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</si>
  <si>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</si>
  <si>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</si>
  <si>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</si>
  <si>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</si>
  <si>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</si>
  <si>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</si>
  <si>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</si>
  <si>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</si>
  <si>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</si>
  <si>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</si>
  <si>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</si>
  <si>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</si>
  <si>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</si>
  <si>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</si>
  <si>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</si>
  <si>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</si>
  <si>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</si>
  <si>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</si>
  <si>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</si>
  <si>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</si>
  <si>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</si>
  <si>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</si>
  <si>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</si>
  <si>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</si>
  <si>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</si>
  <si>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</si>
  <si>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</si>
  <si>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</si>
  <si>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</si>
  <si>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</si>
  <si>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</si>
  <si>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</si>
  <si>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</si>
  <si>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</si>
  <si>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</si>
  <si>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</si>
  <si>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</si>
  <si>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</si>
  <si>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</si>
  <si>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</si>
  <si>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</si>
  <si>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</si>
  <si>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</si>
  <si>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</si>
  <si>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</si>
  <si>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</si>
  <si>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</si>
  <si>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</si>
  <si>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</si>
  <si>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</si>
  <si>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</si>
  <si>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</si>
  <si>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</si>
  <si>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</si>
  <si>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</si>
  <si>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</si>
  <si>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</si>
  <si>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</si>
  <si>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</si>
  <si>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</si>
  <si>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</si>
  <si>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</si>
  <si>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</si>
  <si>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</si>
  <si>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</si>
  <si>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</si>
  <si>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</si>
  <si>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</si>
  <si>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</si>
  <si>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</si>
  <si>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</si>
  <si>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</si>
  <si>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</si>
  <si>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</si>
  <si>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</si>
  <si>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</si>
  <si>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</si>
  <si>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</si>
  <si>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</si>
  <si>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</si>
  <si>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</si>
  <si>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</si>
  <si>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</si>
  <si>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</si>
  <si>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</si>
  <si>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</si>
  <si>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</si>
  <si>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</si>
  <si>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</si>
  <si>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</si>
  <si>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</si>
  <si>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</si>
  <si>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</si>
  <si>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</si>
  <si>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</si>
  <si>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</si>
  <si>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</si>
  <si>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</si>
  <si>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</si>
  <si>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</si>
  <si>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</si>
  <si>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</si>
  <si>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</si>
  <si>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</si>
  <si>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</si>
  <si>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</si>
  <si>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</si>
  <si>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</si>
  <si>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</si>
  <si>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</si>
  <si>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</si>
  <si>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</si>
  <si>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</si>
  <si>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</si>
  <si>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</si>
  <si>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</si>
  <si>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</si>
  <si>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</si>
  <si>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</si>
  <si>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</si>
  <si>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</si>
  <si>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</si>
  <si>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</si>
  <si>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</si>
  <si>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</si>
  <si>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</si>
  <si>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</si>
  <si>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</si>
  <si>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</si>
  <si>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</si>
  <si>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</si>
  <si>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</si>
  <si>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</si>
  <si>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</si>
  <si>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</si>
  <si>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</si>
  <si>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</si>
  <si>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</si>
  <si>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</si>
  <si>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</si>
  <si>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</si>
  <si>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</si>
  <si>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</si>
  <si>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</si>
  <si>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</si>
  <si>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</si>
  <si>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</si>
  <si>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</si>
  <si>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</si>
  <si>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</si>
  <si>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</si>
  <si>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</si>
  <si>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</si>
  <si>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</si>
  <si>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</si>
  <si>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</si>
  <si>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</si>
  <si>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</si>
  <si>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</si>
  <si>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</si>
  <si>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</si>
  <si>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</si>
  <si>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</si>
  <si>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</si>
  <si>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</si>
  <si>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</si>
  <si>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</si>
  <si>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</si>
  <si>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</si>
  <si>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</si>
  <si>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</si>
  <si>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</si>
  <si>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</si>
  <si>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</si>
  <si>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</si>
  <si>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</si>
  <si>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</si>
  <si>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</si>
  <si>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</si>
  <si>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</si>
  <si>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</si>
  <si>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</si>
  <si>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</si>
  <si>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</si>
  <si>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</si>
  <si>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</si>
  <si>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</si>
  <si>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</si>
  <si>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</si>
  <si>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</si>
  <si>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</si>
  <si>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</si>
  <si>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</si>
  <si>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</si>
  <si>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</si>
  <si>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</si>
  <si>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</si>
  <si>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</si>
  <si>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</si>
  <si>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</si>
  <si>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</si>
  <si>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</si>
  <si>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</si>
  <si>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</si>
  <si>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</si>
  <si>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</si>
  <si>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</si>
  <si>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</si>
  <si>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</si>
  <si>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</si>
  <si>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</si>
  <si>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</si>
  <si>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</si>
  <si>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</si>
  <si>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</si>
  <si>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</si>
  <si>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</si>
  <si>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</si>
  <si>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</si>
  <si>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</si>
  <si>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</si>
  <si>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</si>
  <si>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</si>
  <si>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</si>
  <si>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</si>
  <si>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</si>
  <si>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</si>
  <si>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</si>
  <si>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</si>
  <si>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</si>
  <si>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</si>
  <si>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</si>
  <si>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</si>
  <si>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</si>
  <si>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</si>
  <si>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</si>
  <si>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</si>
  <si>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</si>
  <si>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</si>
  <si>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</si>
  <si>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</si>
  <si>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</si>
  <si>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</si>
  <si>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</si>
  <si>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</si>
  <si>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</si>
  <si>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</si>
  <si>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</si>
  <si>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</si>
  <si>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</si>
  <si>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</si>
  <si>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</si>
  <si>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</si>
  <si>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</si>
  <si>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</si>
  <si>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</si>
  <si>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</si>
  <si>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</si>
  <si>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</si>
  <si>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</si>
  <si>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</si>
  <si>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</si>
  <si>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</si>
  <si>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</si>
  <si>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</si>
  <si>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</si>
  <si>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</si>
  <si>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</si>
  <si>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</si>
  <si>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</si>
  <si>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</si>
  <si>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</si>
  <si>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</si>
  <si>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</si>
  <si>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</si>
  <si>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</si>
  <si>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</si>
  <si>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</si>
  <si>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</si>
  <si>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</si>
  <si>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</si>
  <si>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</si>
  <si>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</si>
  <si>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</si>
  <si>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</si>
  <si>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</si>
  <si>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</si>
  <si>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</si>
  <si>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</si>
  <si>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</si>
  <si>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</si>
  <si>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</si>
  <si>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</si>
  <si>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</si>
  <si>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</si>
  <si>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</si>
  <si>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</si>
  <si>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</si>
  <si>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</si>
  <si>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</si>
  <si>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</si>
  <si>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</si>
  <si>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</si>
  <si>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</si>
  <si>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</si>
  <si>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</si>
  <si>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</si>
  <si>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</si>
  <si>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</si>
  <si>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</si>
  <si>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</si>
  <si>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</si>
  <si>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</si>
  <si>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</si>
  <si>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</si>
  <si>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</si>
  <si>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</si>
  <si>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</si>
  <si>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</si>
  <si>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</si>
  <si>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</si>
  <si>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</si>
  <si>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</si>
  <si>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</si>
  <si>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</si>
  <si>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</si>
  <si>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</si>
  <si>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</si>
  <si>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</si>
  <si>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</si>
  <si>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</si>
  <si>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</si>
  <si>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</si>
  <si>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</si>
  <si>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</si>
  <si>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</si>
  <si>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</si>
  <si>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</si>
  <si>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</si>
  <si>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</si>
  <si>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</si>
  <si>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</si>
  <si>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</si>
  <si>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</si>
  <si>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</si>
  <si>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</si>
  <si>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</si>
  <si>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</si>
  <si>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</si>
  <si>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</si>
  <si>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</si>
  <si>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</si>
  <si>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</si>
  <si>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</si>
  <si>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</si>
  <si>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</si>
  <si>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</si>
  <si>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</si>
  <si>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</si>
  <si>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</si>
  <si>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</si>
  <si>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</si>
  <si>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</si>
  <si>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</si>
  <si>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</si>
  <si>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</si>
  <si>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</si>
  <si>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</si>
  <si>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</si>
  <si>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</si>
  <si>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</si>
  <si>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</si>
  <si>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</si>
  <si>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</si>
  <si>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</si>
  <si>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</si>
  <si>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</si>
  <si>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</si>
  <si>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</si>
  <si>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</si>
  <si>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</si>
  <si>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</si>
  <si>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</si>
  <si>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</si>
  <si>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</si>
  <si>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</si>
  <si>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</si>
  <si>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</si>
  <si>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</si>
  <si>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</si>
  <si>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</si>
  <si>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</si>
  <si>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</si>
  <si>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</si>
  <si>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</si>
  <si>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</si>
  <si>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</si>
  <si>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</si>
  <si>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</si>
  <si>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</si>
  <si>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</si>
  <si>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</si>
  <si>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</si>
  <si>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</si>
  <si>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</si>
  <si>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</si>
  <si>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</si>
  <si>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</si>
  <si>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</si>
  <si>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</si>
  <si>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</si>
  <si>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</si>
  <si>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</si>
  <si>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</si>
  <si>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</si>
  <si>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</si>
  <si>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</si>
  <si>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</si>
  <si>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</si>
  <si>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</si>
  <si>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</si>
  <si>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</si>
  <si>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</si>
  <si>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</si>
  <si>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</si>
  <si>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</si>
  <si>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</si>
  <si>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</si>
  <si>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</si>
  <si>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</si>
  <si>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</si>
  <si>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</si>
  <si>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</si>
  <si>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</si>
  <si>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</si>
  <si>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</si>
  <si>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</si>
  <si>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</si>
  <si>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</si>
  <si>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</si>
  <si>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</si>
  <si>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</si>
  <si>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</si>
  <si>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</si>
  <si>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</si>
  <si>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</si>
  <si>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</si>
  <si>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</si>
  <si>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</si>
  <si>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</si>
  <si>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</si>
  <si>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</si>
  <si>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</si>
  <si>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</si>
  <si>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</si>
  <si>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</si>
  <si>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</si>
  <si>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</si>
  <si>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</si>
  <si>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</si>
  <si>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</si>
  <si>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</si>
  <si>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</si>
  <si>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</si>
  <si>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</si>
  <si>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</si>
  <si>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</si>
  <si>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</si>
  <si>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</si>
  <si>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</si>
  <si>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</si>
  <si>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</si>
  <si>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</si>
  <si>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</si>
  <si>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</si>
  <si>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</si>
  <si>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</si>
  <si>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</si>
  <si>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</si>
  <si>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</si>
  <si>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</si>
  <si>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</si>
  <si>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</si>
  <si>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</si>
  <si>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</si>
  <si>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</si>
  <si>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</si>
  <si>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</si>
  <si>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</si>
  <si>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</si>
  <si>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</si>
  <si>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</si>
  <si>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</si>
  <si>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</si>
  <si>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</si>
  <si>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</si>
  <si>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</si>
  <si>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</si>
  <si>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</si>
  <si>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</si>
  <si>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</si>
  <si>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</si>
  <si>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</si>
  <si>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</si>
  <si>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</si>
  <si>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</si>
  <si>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</si>
  <si>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</si>
  <si>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</si>
  <si>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</si>
  <si>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</si>
  <si>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</si>
  <si>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</si>
  <si>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</si>
  <si>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</si>
  <si>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</si>
  <si>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</si>
  <si>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</si>
  <si>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</si>
  <si>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</si>
  <si>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</si>
  <si>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</si>
  <si>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</si>
  <si>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</si>
  <si>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</si>
  <si>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</si>
  <si>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</si>
  <si>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</si>
  <si>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</si>
  <si>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</si>
  <si>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</si>
  <si>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</si>
  <si>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</si>
  <si>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</si>
  <si>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</si>
  <si>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</si>
  <si>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</si>
  <si>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</si>
  <si>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</si>
  <si>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</si>
  <si>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</si>
  <si>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</si>
  <si>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</si>
  <si>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</si>
  <si>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</si>
  <si>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</si>
  <si>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</si>
  <si>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</si>
  <si>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</si>
  <si>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</si>
  <si>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</si>
  <si>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</si>
  <si>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</si>
  <si>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</si>
  <si>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</si>
  <si>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</si>
  <si>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</si>
  <si>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</si>
  <si>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</si>
  <si>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</si>
  <si>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</si>
  <si>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</si>
  <si>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</si>
  <si>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</si>
  <si>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</si>
  <si>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</si>
  <si>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</si>
  <si>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</si>
  <si>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</si>
  <si>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</si>
  <si>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</si>
  <si>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</si>
  <si>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</si>
  <si>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</si>
  <si>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</si>
  <si>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</si>
  <si>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</si>
  <si>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</si>
  <si>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</si>
  <si>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</si>
  <si>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</si>
  <si>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</si>
  <si>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</si>
  <si>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</si>
  <si>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</si>
  <si>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</si>
  <si>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</si>
  <si>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</si>
  <si>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</si>
  <si>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</si>
  <si>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</si>
  <si>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</si>
  <si>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</si>
  <si>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</si>
  <si>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</si>
  <si>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</si>
  <si>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</si>
  <si>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</si>
  <si>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</si>
  <si>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</si>
  <si>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</si>
  <si>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</si>
  <si>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</si>
  <si>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</si>
  <si>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</si>
  <si>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</si>
  <si>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</si>
  <si>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</si>
  <si>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</si>
  <si>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</si>
  <si>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</si>
  <si>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</si>
  <si>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</si>
  <si>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</si>
  <si>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</si>
  <si>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</si>
  <si>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</si>
  <si>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</si>
  <si>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</si>
  <si>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</si>
  <si>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</si>
  <si>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</si>
  <si>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</si>
  <si>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</si>
  <si>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</si>
  <si>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</si>
  <si>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</si>
  <si>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</si>
  <si>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</si>
  <si>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</si>
  <si>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</si>
  <si>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</si>
  <si>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</si>
  <si>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</si>
  <si>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</si>
  <si>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</si>
  <si>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</si>
  <si>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</si>
  <si>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</si>
  <si>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</si>
  <si>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</si>
  <si>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</si>
  <si>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</si>
  <si>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</si>
  <si>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</si>
  <si>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</si>
  <si>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</si>
  <si>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</si>
  <si>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</si>
  <si>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</si>
  <si>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</si>
  <si>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</si>
  <si>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</si>
  <si>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</si>
  <si>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</si>
  <si>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</si>
  <si>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</si>
  <si>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</si>
  <si>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</si>
  <si>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</si>
  <si>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</si>
  <si>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</si>
  <si>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</si>
  <si>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</si>
  <si>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</si>
  <si>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</si>
  <si>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</si>
  <si>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</si>
  <si>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</si>
  <si>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</si>
  <si>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</si>
  <si>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</si>
  <si>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</si>
  <si>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</si>
  <si>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</si>
  <si>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</si>
  <si>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</si>
  <si>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</si>
  <si>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</si>
  <si>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</si>
  <si>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</si>
  <si>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</si>
  <si>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</si>
  <si>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</si>
  <si>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</si>
  <si>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</si>
  <si>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</si>
  <si>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</si>
  <si>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</si>
  <si>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</si>
  <si>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</si>
  <si>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</si>
  <si>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</si>
  <si>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</si>
  <si>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</si>
  <si>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</si>
  <si>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</si>
  <si>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</si>
  <si>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</si>
  <si>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</si>
  <si>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</si>
  <si>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</si>
  <si>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</si>
  <si>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</si>
  <si>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</si>
  <si>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</si>
  <si>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</si>
  <si>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</si>
  <si>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</si>
  <si>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</si>
  <si>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</si>
  <si>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</si>
  <si>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</si>
  <si>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</si>
  <si>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</si>
  <si>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</si>
  <si>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</si>
  <si>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</si>
  <si>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</si>
  <si>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</si>
  <si>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</si>
  <si>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</si>
  <si>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</si>
  <si>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</si>
  <si>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</si>
  <si>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</si>
  <si>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</si>
  <si>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</si>
  <si>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</si>
  <si>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</si>
  <si>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</si>
  <si>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</si>
  <si>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</si>
  <si>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</si>
  <si>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</si>
  <si>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</si>
  <si>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</si>
  <si>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</si>
  <si>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</si>
  <si>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</si>
  <si>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</si>
  <si>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</si>
  <si>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</si>
  <si>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</si>
  <si>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</si>
  <si>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</si>
  <si>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</si>
  <si>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</si>
  <si>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</si>
  <si>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</si>
  <si>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</si>
  <si>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</si>
  <si>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</si>
  <si>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</si>
  <si>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</si>
  <si>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</si>
  <si>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</si>
  <si>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</si>
  <si>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</si>
  <si>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</si>
  <si>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</si>
  <si>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</si>
  <si>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</si>
  <si>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</si>
  <si>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</si>
  <si>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</si>
  <si>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</si>
  <si>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</si>
  <si>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</si>
  <si>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</si>
  <si>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</si>
  <si>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</si>
  <si>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</si>
  <si>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</si>
  <si>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</si>
  <si>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</si>
  <si>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</si>
  <si>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</si>
  <si>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</si>
  <si>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</si>
  <si>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</si>
  <si>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</si>
  <si>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</si>
  <si>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</si>
  <si>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</si>
  <si>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</si>
  <si>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</si>
  <si>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</si>
  <si>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</si>
  <si>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</si>
  <si>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</si>
  <si>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</si>
  <si>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</si>
  <si>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</si>
  <si>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</si>
  <si>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</si>
  <si>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</si>
  <si>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</si>
  <si>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</si>
  <si>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</si>
  <si>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</si>
  <si>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</si>
  <si>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</si>
  <si>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</si>
  <si>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</si>
  <si>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</si>
  <si>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</si>
  <si>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</si>
  <si>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</si>
  <si>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</si>
  <si>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</si>
  <si>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</si>
  <si>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</si>
  <si>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</si>
  <si>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</si>
  <si>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</si>
  <si>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</si>
  <si>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</si>
  <si>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</si>
  <si>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</si>
  <si>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</si>
  <si>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</si>
  <si>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</si>
  <si>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</si>
  <si>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</si>
  <si>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</si>
  <si>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</si>
  <si>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</si>
  <si>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</si>
  <si>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</si>
  <si>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</si>
  <si>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</si>
  <si>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</si>
  <si>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</si>
  <si>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</si>
  <si>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</si>
  <si>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</si>
  <si>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</si>
  <si>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</si>
  <si>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</si>
  <si>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</si>
  <si>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</si>
  <si>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</si>
  <si>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</si>
  <si>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</si>
  <si>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</si>
  <si>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</si>
  <si>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</si>
  <si>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</si>
  <si>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</si>
  <si>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</si>
  <si>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</si>
  <si>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</si>
  <si>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</si>
  <si>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</si>
  <si>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</si>
  <si>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</si>
  <si>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</si>
  <si>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</si>
  <si>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</si>
  <si>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</si>
  <si>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</si>
  <si>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</si>
  <si>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</si>
  <si>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</si>
  <si>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</si>
  <si>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</si>
  <si>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</si>
  <si>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</si>
  <si>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</si>
  <si>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</si>
  <si>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</si>
  <si>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</si>
  <si>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</si>
  <si>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</si>
  <si>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</si>
  <si>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</si>
  <si>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</si>
  <si>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</si>
  <si>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</si>
  <si>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</si>
  <si>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</si>
  <si>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</si>
  <si>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</si>
  <si>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</si>
  <si>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</si>
  <si>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</si>
  <si>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</si>
  <si>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</si>
  <si>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</si>
  <si>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</si>
  <si>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</si>
  <si>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</si>
  <si>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</si>
  <si>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</si>
  <si>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</si>
  <si>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</si>
  <si>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</si>
  <si>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</si>
  <si>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</si>
  <si>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</si>
  <si>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</si>
  <si>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</si>
  <si>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</si>
  <si>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</si>
  <si>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</si>
  <si>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</si>
  <si>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</si>
  <si>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</si>
  <si>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</si>
  <si>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</si>
  <si>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</si>
  <si>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</si>
  <si>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</si>
  <si>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</si>
  <si>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</si>
  <si>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</si>
  <si>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</si>
  <si>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</si>
  <si>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</si>
  <si>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</si>
  <si>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</si>
  <si>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</si>
  <si>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</si>
  <si>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</si>
  <si>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</si>
  <si>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</si>
  <si>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</si>
  <si>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</si>
  <si>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</si>
  <si>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</si>
  <si>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</si>
  <si>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</si>
  <si>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</si>
  <si>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</si>
  <si>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</si>
  <si>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</si>
  <si>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</si>
  <si>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</si>
  <si>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</si>
  <si>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</si>
  <si>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</si>
  <si>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</si>
  <si>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</si>
  <si>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</si>
  <si>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</si>
  <si>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</si>
  <si>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</si>
  <si>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</si>
  <si>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</si>
  <si>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</si>
  <si>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</si>
  <si>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</si>
  <si>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</si>
  <si>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</si>
  <si>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</si>
  <si>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</si>
  <si>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</si>
  <si>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</si>
  <si>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</si>
  <si>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</si>
  <si>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</si>
  <si>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</si>
  <si>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</si>
  <si>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</si>
  <si>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</si>
  <si>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</si>
  <si>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</si>
  <si>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</si>
  <si>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</si>
  <si>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</si>
  <si>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</si>
  <si>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</si>
  <si>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</si>
  <si>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</si>
  <si>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</si>
  <si>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</si>
  <si>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</si>
  <si>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</si>
  <si>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</si>
  <si>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</si>
  <si>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</si>
  <si>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</si>
  <si>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</si>
  <si>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</si>
  <si>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</si>
  <si>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</si>
  <si>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</si>
  <si>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</si>
  <si>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</si>
  <si>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</si>
  <si>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</si>
  <si>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</si>
  <si>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</si>
  <si>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</si>
  <si>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</si>
  <si>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</si>
  <si>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</si>
  <si>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</si>
  <si>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</si>
  <si>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</si>
  <si>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</si>
  <si>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</si>
  <si>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</si>
  <si>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</si>
  <si>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</si>
  <si>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</si>
  <si>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</si>
  <si>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</si>
  <si>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</si>
  <si>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</si>
  <si>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</si>
  <si>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</si>
  <si>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</si>
  <si>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</si>
  <si>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</si>
  <si>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</si>
  <si>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</si>
  <si>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</si>
  <si>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</si>
  <si>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</si>
  <si>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</si>
  <si>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</si>
  <si>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</si>
  <si>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</si>
  <si>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</si>
  <si>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</si>
  <si>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</si>
  <si>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</si>
  <si>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</si>
  <si>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</si>
  <si>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</si>
  <si>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</si>
  <si>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</si>
  <si>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</si>
  <si>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</si>
  <si>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</si>
  <si>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</si>
  <si>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</si>
  <si>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</si>
  <si>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</si>
  <si>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</si>
  <si>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</si>
  <si>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</si>
  <si>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</si>
  <si>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</si>
  <si>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</si>
  <si>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</si>
  <si>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</si>
  <si>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</si>
  <si>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</si>
  <si>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</si>
  <si>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</si>
  <si>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</si>
  <si>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</si>
  <si>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</si>
  <si>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</si>
  <si>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</si>
  <si>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</si>
  <si>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</si>
  <si>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</si>
  <si>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</si>
  <si>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</si>
  <si>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</si>
  <si>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</si>
  <si>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</si>
  <si>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</si>
  <si>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</si>
  <si>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</si>
  <si>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</si>
  <si>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</si>
  <si>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</si>
  <si>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</si>
  <si>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</si>
  <si>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</si>
  <si>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</si>
  <si>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</si>
  <si>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</si>
  <si>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</si>
  <si>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</si>
  <si>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</si>
  <si>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</si>
  <si>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</si>
  <si>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</si>
  <si>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</si>
  <si>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</si>
  <si>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</si>
  <si>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</si>
  <si>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</si>
  <si>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</si>
  <si>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</si>
  <si>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</si>
  <si>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</si>
  <si>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</si>
  <si>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</si>
  <si>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</si>
  <si>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</si>
  <si>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</si>
  <si>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</si>
  <si>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</si>
  <si>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</si>
  <si>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</si>
  <si>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</si>
  <si>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</si>
  <si>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</si>
  <si>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</si>
  <si>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</si>
  <si>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</si>
  <si>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</si>
  <si>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</si>
  <si>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</si>
  <si>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</si>
  <si>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</si>
  <si>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</si>
  <si>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</si>
  <si>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</si>
  <si>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</si>
  <si>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</si>
  <si>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</si>
  <si>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</si>
  <si>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</si>
  <si>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</si>
  <si>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</si>
  <si>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</si>
  <si>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</si>
  <si>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</si>
  <si>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</si>
  <si>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</si>
  <si>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</si>
  <si>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</si>
  <si>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</si>
  <si>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</si>
  <si>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</si>
  <si>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</si>
  <si>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</si>
  <si>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</si>
  <si>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</si>
  <si>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</si>
  <si>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</si>
  <si>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</si>
  <si>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</si>
  <si>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</si>
  <si>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</si>
  <si>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</si>
  <si>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</si>
  <si>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</si>
  <si>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</si>
  <si>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</si>
  <si>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</si>
  <si>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</si>
  <si>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</si>
  <si>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</si>
  <si>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</si>
  <si>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</si>
  <si>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</si>
  <si>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</si>
  <si>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</si>
  <si>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</si>
  <si>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</si>
  <si>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</si>
  <si>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</si>
  <si>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</si>
  <si>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</si>
  <si>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</si>
  <si>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</si>
  <si>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</si>
  <si>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</si>
  <si>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</si>
  <si>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</si>
  <si>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</si>
  <si>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</si>
  <si>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</si>
  <si>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</si>
  <si>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</si>
  <si>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</si>
  <si>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</si>
  <si>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</si>
  <si>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</si>
  <si>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</si>
  <si>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</si>
  <si>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</si>
  <si>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</si>
  <si>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</si>
  <si>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</si>
  <si>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</si>
  <si>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</si>
  <si>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</si>
  <si>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</si>
  <si>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</si>
  <si>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</si>
  <si>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</si>
  <si>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</si>
  <si>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</si>
  <si>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</si>
  <si>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</si>
  <si>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</si>
  <si>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</si>
  <si>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</si>
  <si>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</si>
  <si>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</si>
  <si>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</si>
  <si>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</si>
  <si>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</si>
  <si>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</si>
  <si>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</si>
  <si>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</si>
  <si>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</si>
  <si>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</si>
  <si>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</si>
  <si>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</si>
  <si>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</si>
  <si>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</si>
  <si>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</si>
  <si>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</si>
  <si>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</si>
  <si>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</si>
  <si>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</si>
  <si>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</si>
  <si>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</si>
  <si>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</si>
  <si>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</si>
  <si>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</si>
  <si>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</si>
  <si>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</si>
  <si>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</si>
  <si>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</si>
  <si>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</si>
  <si>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</si>
  <si>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</si>
  <si>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</si>
  <si>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</si>
  <si>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</si>
  <si>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</si>
  <si>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</si>
  <si>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</si>
  <si>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</si>
  <si>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</si>
  <si>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</si>
  <si>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</si>
  <si>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</si>
  <si>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</si>
  <si>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</si>
  <si>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</si>
  <si>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</si>
  <si>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</si>
  <si>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</si>
  <si>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</si>
  <si>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</si>
  <si>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</si>
  <si>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</si>
  <si>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</si>
  <si>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</si>
  <si>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</si>
  <si>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</si>
  <si>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</si>
  <si>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</si>
  <si>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</si>
  <si>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</si>
  <si>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</si>
  <si>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</si>
  <si>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</si>
  <si>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</si>
  <si>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</si>
  <si>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</si>
  <si>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</si>
  <si>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</si>
  <si>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</si>
  <si>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</si>
  <si>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</si>
  <si>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</si>
  <si>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</si>
  <si>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</si>
  <si>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</si>
  <si>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</si>
  <si>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</si>
  <si>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</si>
  <si>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</si>
  <si>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</si>
  <si>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</si>
  <si>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</si>
  <si>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</si>
  <si>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</si>
  <si>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</si>
  <si>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</si>
  <si>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</si>
  <si>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</si>
  <si>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</si>
  <si>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</si>
  <si>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</si>
  <si>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</si>
  <si>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</si>
  <si>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</si>
  <si>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</si>
  <si>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</si>
  <si>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</si>
  <si>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</si>
  <si>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</si>
  <si>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</si>
  <si>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</si>
  <si>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</si>
  <si>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</si>
  <si>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</si>
  <si>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</si>
  <si>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</si>
  <si>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</si>
  <si>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</si>
  <si>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</si>
  <si>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</si>
  <si>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</si>
  <si>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</si>
  <si>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</si>
  <si>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</si>
  <si>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</si>
  <si>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</si>
  <si>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</si>
  <si>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</si>
  <si>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</si>
  <si>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</si>
  <si>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</si>
  <si>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</si>
  <si>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</si>
  <si>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</si>
  <si>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</si>
  <si>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</si>
  <si>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</si>
  <si>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</si>
  <si>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</si>
  <si>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</si>
  <si>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</si>
  <si>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</si>
  <si>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</si>
  <si>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</si>
  <si>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</si>
  <si>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</si>
  <si>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</si>
  <si>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</si>
  <si>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</si>
  <si>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</si>
  <si>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</si>
  <si>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</si>
  <si>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</si>
  <si>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</si>
  <si>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</si>
  <si>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</si>
  <si>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</si>
  <si>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</si>
  <si>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</si>
  <si>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</si>
  <si>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</si>
  <si>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</si>
  <si>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</si>
  <si>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</si>
  <si>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</si>
  <si>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</si>
  <si>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</si>
  <si>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</si>
  <si>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</si>
  <si>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</si>
  <si>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</si>
  <si>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</si>
  <si>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</si>
  <si>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</si>
  <si>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</si>
  <si>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</si>
  <si>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</si>
  <si>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</si>
  <si>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</si>
  <si>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</si>
  <si>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</si>
  <si>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</si>
  <si>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</si>
  <si>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</si>
  <si>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</si>
  <si>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</si>
  <si>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</si>
  <si>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</si>
  <si>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</si>
  <si>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</si>
  <si>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</si>
  <si>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</si>
  <si>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</si>
  <si>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</si>
  <si>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</si>
  <si>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</si>
  <si>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</si>
  <si>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</si>
  <si>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</si>
  <si>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</si>
  <si>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</si>
  <si>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</si>
  <si>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</si>
  <si>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</si>
  <si>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</si>
  <si>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</si>
  <si>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</si>
  <si>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</si>
  <si>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</si>
  <si>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</si>
  <si>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</si>
  <si>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</si>
  <si>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</si>
  <si>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</si>
  <si>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</si>
  <si>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</si>
  <si>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</si>
  <si>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</si>
  <si>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</si>
  <si>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</si>
  <si>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</si>
  <si>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</si>
  <si>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</si>
  <si>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</si>
  <si>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</si>
  <si>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</si>
  <si>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</si>
  <si>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</si>
  <si>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</si>
  <si>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</si>
  <si>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</si>
  <si>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</si>
  <si>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</si>
  <si>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</si>
  <si>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</si>
  <si>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</si>
  <si>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</si>
  <si>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</si>
  <si>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</si>
  <si>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</si>
  <si>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</si>
  <si>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</si>
  <si>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</si>
  <si>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</si>
  <si>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</si>
  <si>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</si>
  <si>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</si>
  <si>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</si>
  <si>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</si>
  <si>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</si>
  <si>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</si>
  <si>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</si>
  <si>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</si>
  <si>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</si>
  <si>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</si>
  <si>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</si>
  <si>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</si>
  <si>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</si>
  <si>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</si>
  <si>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</si>
  <si>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</si>
  <si>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</si>
  <si>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</si>
  <si>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</si>
  <si>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</si>
  <si>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</si>
  <si>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</si>
  <si>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</si>
  <si>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</si>
  <si>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</si>
  <si>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</si>
  <si>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</si>
  <si>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</si>
  <si>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</si>
  <si>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</si>
  <si>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</si>
  <si>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</si>
  <si>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</si>
  <si>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</si>
  <si>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</si>
  <si>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</si>
  <si>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</si>
  <si>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</si>
  <si>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</si>
  <si>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</si>
  <si>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</si>
  <si>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</si>
  <si>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</si>
  <si>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</si>
  <si>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</si>
  <si>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</si>
  <si>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</si>
  <si>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</si>
  <si>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</si>
  <si>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</si>
  <si>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</si>
  <si>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</si>
  <si>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</si>
  <si>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</si>
  <si>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</si>
  <si>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</si>
  <si>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</si>
  <si>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</si>
  <si>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</si>
  <si>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</si>
  <si>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</si>
  <si>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</si>
  <si>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</si>
  <si>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</si>
  <si>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</si>
  <si>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</si>
  <si>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</si>
  <si>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</si>
  <si>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</si>
  <si>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</si>
  <si>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</si>
  <si>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</si>
  <si>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</si>
  <si>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</si>
  <si>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</si>
  <si>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</si>
  <si>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</si>
  <si>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</si>
  <si>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</si>
  <si>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</si>
  <si>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</si>
  <si>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</si>
  <si>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</si>
  <si>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</si>
  <si>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</si>
  <si>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</si>
  <si>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</si>
  <si>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</si>
  <si>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</si>
  <si>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</si>
  <si>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</si>
  <si>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</si>
  <si>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</si>
  <si>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</si>
  <si>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</si>
  <si>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</si>
  <si>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</si>
  <si>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</si>
  <si>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</si>
  <si>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</si>
  <si>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</si>
  <si>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</si>
  <si>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</si>
  <si>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</si>
  <si>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</si>
  <si>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</si>
  <si>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</si>
  <si>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</si>
  <si>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</si>
  <si>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</si>
  <si>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</si>
  <si>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</si>
  <si>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</si>
  <si>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</si>
  <si>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</si>
  <si>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</si>
  <si>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</si>
  <si>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</si>
  <si>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</si>
  <si>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</si>
  <si>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</si>
  <si>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</si>
  <si>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</si>
  <si>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</si>
  <si>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</si>
  <si>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</si>
  <si>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</si>
  <si>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</si>
  <si>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</si>
  <si>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</si>
  <si>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</si>
  <si>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</si>
  <si>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</si>
  <si>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</si>
  <si>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</si>
  <si>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</si>
  <si>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</si>
  <si>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</si>
  <si>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</si>
  <si>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</si>
  <si>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</si>
  <si>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</si>
  <si>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</si>
  <si>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</si>
  <si>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</si>
  <si>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</si>
  <si>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</si>
  <si>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</si>
  <si>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</si>
  <si>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</si>
  <si>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</si>
  <si>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</si>
  <si>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</si>
  <si>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</si>
  <si>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</si>
  <si>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</si>
  <si>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</si>
  <si>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</si>
  <si>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</si>
  <si>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</si>
  <si>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</si>
  <si>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</si>
  <si>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</si>
  <si>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</si>
  <si>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</si>
  <si>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</si>
  <si>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</si>
  <si>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</si>
  <si>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</si>
  <si>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</si>
  <si>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</si>
  <si>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</si>
  <si>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</si>
  <si>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</si>
  <si>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</si>
  <si>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</si>
  <si>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</si>
  <si>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</si>
  <si>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</si>
  <si>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</si>
  <si>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</si>
  <si>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</si>
  <si>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</si>
  <si>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</si>
  <si>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</si>
  <si>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</si>
  <si>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</si>
  <si>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</si>
  <si>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</si>
  <si>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</si>
  <si>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</si>
  <si>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</si>
  <si>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</si>
  <si>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</si>
  <si>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</si>
  <si>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</si>
  <si>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</si>
  <si>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</si>
  <si>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</si>
  <si>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</si>
  <si>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</si>
  <si>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</si>
  <si>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</si>
  <si>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</si>
  <si>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</si>
  <si>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</si>
  <si>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</si>
  <si>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</si>
  <si>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</si>
  <si>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</si>
  <si>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</si>
  <si>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</si>
  <si>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</si>
  <si>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</si>
  <si>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</si>
  <si>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</si>
  <si>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</si>
  <si>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</si>
  <si>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</si>
  <si>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</si>
  <si>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</si>
  <si>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</si>
  <si>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</si>
  <si>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</si>
  <si>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</si>
  <si>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</si>
  <si>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</si>
  <si>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</si>
  <si>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</si>
  <si>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</si>
  <si>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</si>
  <si>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</si>
  <si>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</si>
  <si>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</si>
  <si>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</si>
  <si>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</si>
  <si>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</si>
  <si>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</si>
  <si>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</si>
  <si>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</si>
  <si>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</si>
  <si>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</si>
  <si>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</si>
  <si>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</si>
  <si>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</si>
  <si>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</si>
  <si>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</si>
  <si>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</si>
  <si>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</si>
  <si>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</si>
  <si>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</si>
  <si>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</si>
  <si>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</si>
  <si>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</si>
  <si>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</si>
  <si>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</si>
  <si>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</si>
  <si>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</si>
  <si>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</si>
  <si>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</si>
  <si>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</si>
  <si>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</si>
  <si>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</si>
  <si>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</si>
  <si>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</si>
  <si>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</si>
  <si>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</si>
  <si>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</si>
  <si>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</si>
  <si>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</si>
  <si>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</si>
  <si>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</si>
  <si>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</si>
  <si>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</si>
  <si>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</si>
  <si>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</si>
  <si>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</si>
  <si>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</si>
  <si>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</si>
  <si>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</si>
  <si>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</si>
  <si>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</si>
  <si>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</si>
  <si>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</si>
  <si>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</si>
  <si>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</si>
  <si>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</si>
  <si>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</si>
  <si>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</si>
  <si>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</si>
  <si>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</si>
  <si>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</si>
  <si>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</si>
  <si>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</si>
  <si>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</si>
  <si>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</si>
  <si>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</si>
  <si>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</si>
  <si>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</si>
  <si>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</si>
  <si>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</si>
  <si>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</si>
  <si>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</si>
  <si>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</si>
  <si>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</si>
  <si>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</si>
  <si>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</si>
  <si>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</si>
  <si>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</si>
  <si>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</si>
  <si>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</si>
  <si>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</si>
  <si>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</si>
  <si>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</si>
  <si>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</si>
  <si>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</si>
  <si>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</si>
  <si>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</si>
  <si>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</si>
  <si>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</si>
  <si>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</si>
  <si>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</si>
  <si>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</si>
  <si>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</si>
  <si>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</si>
  <si>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</si>
  <si>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</si>
  <si>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</si>
  <si>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</si>
  <si>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</si>
  <si>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</si>
  <si>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</si>
  <si>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</si>
  <si>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</si>
  <si>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</si>
  <si>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</si>
  <si>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</si>
  <si>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</si>
  <si>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</si>
  <si>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</si>
  <si>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</si>
  <si>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</si>
  <si>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</si>
  <si>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</si>
  <si>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</si>
  <si>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</si>
  <si>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</si>
  <si>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</si>
  <si>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</si>
  <si>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</si>
  <si>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</si>
  <si>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</si>
  <si>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</si>
  <si>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</si>
  <si>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</si>
  <si>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</si>
  <si>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</si>
  <si>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</si>
  <si>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</si>
  <si>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</si>
  <si>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</si>
  <si>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</si>
  <si>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</si>
  <si>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</si>
  <si>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</si>
  <si>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</si>
  <si>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</si>
  <si>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</si>
  <si>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</si>
  <si>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</si>
  <si>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</si>
  <si>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</si>
  <si>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</si>
  <si>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</si>
  <si>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</si>
  <si>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</si>
  <si>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</si>
  <si>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</si>
  <si>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</si>
  <si>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</si>
  <si>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</si>
  <si>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</si>
  <si>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</si>
  <si>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</si>
  <si>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</si>
  <si>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</si>
  <si>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</si>
  <si>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</si>
  <si>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</si>
  <si>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</si>
  <si>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</si>
  <si>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</si>
  <si>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</si>
  <si>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</si>
  <si>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</si>
  <si>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</si>
  <si>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</si>
  <si>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</si>
  <si>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</si>
  <si>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</si>
  <si>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</si>
  <si>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</si>
  <si>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</si>
  <si>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</si>
  <si>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</si>
  <si>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</si>
  <si>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</si>
  <si>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</si>
  <si>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</si>
  <si>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</si>
  <si>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</si>
  <si>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</si>
  <si>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</si>
  <si>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</si>
  <si>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</si>
  <si>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</si>
  <si>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</si>
  <si>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</si>
  <si>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</si>
  <si>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</si>
  <si>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</si>
  <si>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</si>
  <si>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</si>
  <si>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</si>
  <si>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</si>
  <si>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</si>
  <si>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</si>
  <si>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</si>
  <si>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</si>
  <si>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</si>
  <si>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</si>
  <si>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</si>
  <si>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</si>
  <si>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</si>
  <si>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</si>
  <si>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</si>
  <si>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</si>
  <si>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</si>
  <si>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</si>
  <si>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</si>
  <si>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</si>
  <si>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</si>
  <si>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</si>
  <si>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</si>
  <si>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</si>
  <si>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</si>
  <si>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</si>
  <si>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</si>
  <si>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</si>
  <si>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</si>
  <si>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</si>
  <si>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</si>
  <si>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</si>
  <si>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</si>
  <si>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</si>
  <si>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</si>
  <si>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</si>
  <si>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</si>
  <si>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</si>
  <si>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</si>
  <si>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</si>
  <si>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</si>
  <si>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</si>
  <si>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</si>
  <si>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</si>
  <si>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</si>
  <si>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</si>
  <si>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</si>
  <si>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</si>
  <si>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</si>
  <si>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</si>
  <si>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</si>
  <si>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</si>
  <si>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</si>
  <si>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</si>
  <si>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</si>
  <si>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</si>
  <si>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</si>
  <si>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</si>
  <si>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</si>
  <si>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</si>
  <si>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</si>
  <si>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</si>
  <si>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</si>
  <si>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</si>
  <si>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</si>
  <si>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</si>
  <si>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</si>
  <si>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</si>
  <si>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</si>
  <si>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</si>
  <si>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</si>
  <si>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</si>
  <si>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</si>
  <si>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</si>
  <si>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</si>
  <si>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</si>
  <si>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</si>
  <si>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</si>
  <si>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</si>
  <si>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</si>
  <si>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</si>
  <si>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</si>
  <si>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</si>
  <si>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</si>
  <si>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</si>
  <si>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</si>
  <si>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</si>
  <si>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</si>
  <si>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</si>
  <si>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</si>
  <si>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</si>
  <si>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</si>
  <si>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</si>
  <si>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</si>
  <si>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</si>
  <si>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</si>
  <si>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</si>
  <si>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</si>
  <si>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</si>
  <si>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</si>
  <si>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</si>
  <si>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</si>
  <si>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</si>
  <si>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</si>
  <si>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</si>
  <si>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</si>
  <si>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</si>
  <si>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</si>
  <si>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</si>
  <si>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</si>
  <si>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</si>
  <si>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</si>
  <si>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</si>
  <si>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</si>
  <si>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</si>
  <si>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</si>
  <si>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</si>
  <si>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</si>
  <si>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</si>
  <si>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</si>
  <si>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</si>
  <si>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</si>
  <si>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</si>
  <si>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</si>
  <si>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</si>
  <si>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</si>
  <si>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</si>
  <si>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</si>
  <si>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</si>
  <si>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</si>
  <si>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</si>
  <si>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</si>
  <si>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</si>
  <si>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</si>
  <si>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</si>
  <si>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</si>
  <si>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</si>
  <si>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</si>
  <si>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</si>
  <si>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</si>
  <si>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</si>
  <si>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</si>
  <si>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</si>
  <si>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</si>
  <si>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</si>
  <si>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</si>
  <si>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</si>
  <si>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</si>
  <si>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</si>
  <si>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</si>
  <si>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</si>
  <si>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</si>
  <si>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</si>
  <si>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</si>
  <si>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</si>
  <si>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</si>
  <si>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</si>
  <si>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</si>
  <si>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</si>
  <si>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</si>
  <si>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</si>
  <si>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</si>
  <si>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</si>
  <si>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</si>
  <si>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</si>
  <si>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</si>
  <si>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</si>
  <si>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</si>
  <si>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</si>
  <si>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</si>
  <si>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</si>
  <si>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</si>
  <si>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</si>
  <si>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</si>
  <si>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</si>
  <si>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</si>
  <si>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</si>
  <si>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</si>
  <si>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</si>
  <si>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</si>
  <si>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</si>
  <si>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</si>
  <si>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</si>
  <si>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</si>
  <si>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</si>
  <si>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</si>
  <si>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</si>
  <si>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</si>
  <si>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</si>
  <si>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</si>
  <si>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</si>
  <si>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</si>
  <si>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</si>
  <si>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</si>
  <si>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</si>
  <si>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</si>
  <si>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</si>
  <si>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</si>
  <si>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</si>
  <si>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</si>
  <si>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</si>
  <si>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</si>
  <si>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</si>
  <si>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</si>
  <si>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</si>
  <si>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</si>
  <si>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</si>
  <si>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</si>
  <si>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</si>
  <si>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</si>
  <si>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</si>
  <si>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</si>
  <si>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</si>
  <si>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</si>
  <si>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</si>
  <si>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</si>
  <si>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</si>
  <si>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</si>
  <si>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</si>
  <si>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</si>
  <si>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</si>
  <si>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</si>
  <si>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</si>
  <si>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</si>
  <si>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</si>
  <si>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</si>
  <si>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</si>
  <si>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</si>
  <si>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</si>
  <si>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</si>
  <si>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</si>
  <si>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</si>
  <si>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</si>
  <si>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</si>
  <si>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</si>
  <si>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</si>
  <si>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</si>
  <si>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</si>
  <si>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</si>
  <si>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</si>
  <si>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</si>
  <si>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</si>
  <si>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</si>
  <si>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</si>
  <si>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</si>
  <si>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</si>
  <si>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</si>
  <si>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</si>
  <si>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</si>
  <si>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</si>
  <si>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</si>
  <si>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</si>
  <si>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</si>
  <si>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</si>
  <si>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</si>
  <si>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</si>
  <si>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</si>
  <si>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</si>
  <si>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</si>
  <si>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</si>
  <si>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</si>
  <si>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</si>
  <si>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</si>
  <si>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</si>
  <si>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</si>
  <si>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</si>
  <si>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</si>
  <si>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</si>
  <si>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</si>
  <si>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</si>
  <si>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</si>
  <si>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</si>
  <si>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</si>
  <si>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</si>
  <si>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</si>
  <si>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</si>
  <si>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</si>
  <si>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</si>
  <si>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</si>
  <si>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</si>
  <si>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</si>
  <si>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</si>
  <si>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</si>
  <si>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</si>
  <si>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</si>
  <si>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</si>
  <si>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</si>
  <si>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</si>
  <si>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</si>
  <si>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</si>
  <si>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</si>
  <si>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</si>
  <si>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</si>
  <si>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</si>
  <si>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</si>
  <si>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</si>
  <si>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</si>
  <si>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</si>
  <si>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</si>
  <si>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</si>
  <si>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</si>
  <si>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</si>
  <si>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</si>
  <si>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</si>
  <si>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</si>
  <si>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</si>
  <si>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</si>
  <si>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</si>
  <si>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</si>
  <si>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</si>
  <si>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</si>
  <si>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</si>
  <si>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</si>
  <si>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</si>
  <si>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</si>
  <si>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</si>
  <si>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</si>
  <si>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</si>
  <si>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</si>
  <si>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</si>
  <si>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</si>
  <si>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</si>
  <si>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</si>
  <si>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</si>
  <si>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</si>
  <si>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</si>
  <si>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</si>
  <si>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</si>
  <si>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</si>
  <si>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</si>
  <si>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</si>
  <si>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</si>
  <si>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</si>
  <si>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</si>
  <si>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</si>
  <si>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</si>
  <si>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</si>
  <si>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</si>
  <si>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</si>
  <si>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</si>
  <si>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</si>
  <si>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</si>
  <si>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</si>
  <si>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</si>
  <si>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</si>
  <si>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</si>
  <si>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</si>
  <si>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</si>
  <si>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</si>
  <si>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</si>
  <si>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</si>
  <si>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</si>
  <si>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</si>
  <si>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</si>
  <si>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</si>
  <si>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</si>
  <si>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</si>
  <si>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</si>
  <si>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</si>
  <si>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</si>
  <si>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</si>
  <si>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</si>
  <si>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</si>
  <si>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</si>
  <si>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</si>
  <si>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</si>
  <si>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</si>
  <si>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</si>
  <si>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</si>
  <si>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</si>
  <si>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</si>
  <si>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</si>
  <si>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</si>
  <si>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</si>
  <si>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</si>
  <si>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</si>
  <si>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</si>
  <si>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</si>
  <si>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</si>
  <si>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</si>
  <si>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</si>
  <si>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</si>
  <si>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</si>
  <si>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</si>
  <si>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</si>
  <si>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</si>
  <si>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</si>
  <si>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</si>
  <si>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</si>
  <si>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</si>
  <si>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</si>
  <si>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</si>
  <si>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</si>
  <si>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</si>
  <si>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</si>
  <si>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</si>
  <si>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</si>
  <si>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</si>
  <si>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</si>
  <si>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</si>
  <si>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</si>
  <si>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</si>
  <si>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</si>
  <si>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</si>
  <si>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</si>
  <si>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</si>
  <si>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</si>
  <si>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</si>
  <si>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</si>
  <si>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</si>
  <si>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</si>
  <si>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</si>
  <si>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</si>
  <si>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</si>
  <si>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</si>
  <si>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</si>
  <si>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</si>
  <si>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</si>
  <si>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</si>
  <si>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</si>
  <si>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</si>
  <si>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</si>
  <si>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</si>
  <si>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</si>
  <si>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</si>
  <si>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</si>
  <si>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</si>
  <si>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</si>
  <si>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</si>
  <si>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</si>
  <si>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</si>
  <si>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</si>
  <si>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</si>
  <si>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</si>
  <si>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</si>
  <si>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</si>
  <si>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</si>
  <si>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</si>
  <si>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</si>
  <si>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</si>
  <si>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</si>
  <si>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</si>
  <si>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</si>
  <si>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</si>
  <si>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</si>
  <si>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</si>
  <si>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</si>
  <si>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</si>
  <si>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</si>
  <si>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</si>
  <si>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</si>
  <si>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</si>
  <si>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</si>
  <si>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</si>
  <si>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</si>
  <si>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</si>
  <si>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</si>
  <si>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</si>
  <si>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</si>
  <si>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</si>
  <si>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</si>
  <si>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</si>
  <si>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</si>
  <si>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</si>
  <si>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</si>
  <si>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</si>
  <si>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</si>
  <si>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</si>
  <si>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</si>
  <si>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</si>
  <si>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</si>
  <si>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</si>
  <si>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</si>
  <si>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</si>
  <si>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</si>
  <si>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</si>
  <si>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</si>
  <si>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</si>
  <si>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</si>
  <si>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</si>
  <si>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</si>
  <si>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</si>
  <si>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</si>
  <si>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</si>
  <si>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</si>
  <si>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</si>
  <si>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</si>
  <si>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</si>
  <si>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</si>
  <si>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</si>
  <si>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</si>
  <si>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</si>
  <si>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</si>
  <si>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</si>
  <si>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</si>
  <si>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</si>
  <si>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</si>
  <si>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</si>
  <si>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</si>
  <si>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</si>
  <si>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</si>
  <si>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</si>
  <si>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</si>
  <si>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</si>
  <si>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</si>
  <si>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</si>
  <si>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</si>
  <si>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</si>
  <si>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</si>
  <si>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</si>
  <si>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</si>
  <si>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</si>
  <si>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</si>
  <si>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</si>
  <si>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</si>
  <si>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</si>
  <si>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</si>
  <si>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</si>
  <si>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</si>
  <si>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</si>
  <si>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</si>
  <si>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</si>
  <si>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</si>
  <si>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</si>
  <si>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</si>
  <si>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</si>
  <si>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</si>
  <si>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</si>
  <si>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</si>
  <si>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</si>
  <si>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</si>
  <si>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</si>
  <si>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</si>
  <si>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</si>
  <si>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</si>
  <si>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</si>
  <si>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</si>
  <si>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</si>
  <si>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</si>
  <si>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</si>
  <si>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</si>
  <si>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</si>
  <si>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</si>
  <si>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</si>
  <si>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</si>
  <si>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</si>
  <si>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</si>
  <si>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</si>
  <si>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</si>
  <si>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</si>
  <si>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</si>
  <si>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</si>
  <si>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</si>
  <si>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</si>
  <si>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</si>
  <si>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</si>
  <si>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</si>
  <si>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</si>
  <si>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</si>
  <si>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</si>
  <si>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</si>
  <si>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</si>
  <si>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</si>
  <si>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</si>
  <si>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</si>
  <si>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</si>
  <si>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</si>
  <si>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</si>
  <si>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</si>
  <si>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</si>
  <si>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</si>
  <si>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</si>
  <si>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</si>
  <si>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</si>
  <si>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</si>
  <si>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</si>
  <si>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</si>
  <si>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</si>
  <si>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</si>
  <si>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</si>
  <si>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</si>
  <si>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</si>
  <si>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</si>
  <si>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</si>
  <si>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</si>
  <si>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</si>
  <si>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</si>
  <si>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</si>
  <si>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</si>
  <si>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</si>
  <si>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</si>
  <si>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</si>
  <si>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</si>
  <si>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</si>
  <si>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</si>
  <si>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</si>
  <si>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</si>
  <si>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</si>
  <si>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</si>
  <si>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</si>
  <si>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</si>
  <si>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</si>
  <si>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</si>
  <si>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</si>
  <si>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</si>
  <si>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</si>
  <si>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</si>
  <si>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</si>
  <si>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</si>
  <si>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</si>
  <si>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</si>
  <si>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</si>
  <si>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</si>
  <si>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</si>
  <si>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</si>
  <si>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</si>
  <si>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</si>
  <si>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</si>
  <si>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</si>
  <si>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</si>
  <si>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</si>
  <si>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</si>
  <si>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</si>
  <si>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</si>
  <si>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</si>
  <si>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</si>
  <si>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</si>
  <si>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</si>
  <si>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</si>
  <si>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</si>
  <si>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</si>
  <si>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</si>
  <si>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</si>
  <si>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</si>
  <si>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</si>
  <si>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</si>
  <si>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</si>
  <si>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</si>
  <si>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</si>
  <si>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</si>
  <si>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</si>
  <si>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</si>
  <si>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</si>
  <si>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</si>
  <si>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</si>
  <si>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</si>
  <si>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</si>
  <si>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</si>
  <si>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</si>
  <si>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</si>
  <si>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</si>
  <si>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</si>
  <si>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</si>
  <si>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</si>
  <si>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</si>
  <si>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</si>
  <si>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</si>
  <si>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</si>
  <si>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</si>
  <si>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</si>
  <si>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</si>
  <si>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</si>
  <si>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</si>
  <si>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</si>
  <si>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</si>
  <si>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</si>
  <si>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</si>
  <si>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</si>
  <si>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</si>
  <si>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</si>
  <si>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</si>
  <si>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</si>
  <si>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</si>
  <si>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</si>
  <si>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</si>
  <si>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</si>
  <si>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</si>
  <si>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</si>
  <si>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</si>
  <si>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</si>
  <si>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</si>
  <si>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</si>
  <si>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</si>
  <si>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</si>
  <si>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</si>
  <si>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</si>
  <si>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</si>
  <si>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</si>
  <si>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</si>
  <si>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</si>
  <si>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</si>
  <si>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</si>
  <si>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</si>
  <si>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</si>
  <si>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</si>
  <si>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</si>
  <si>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</si>
  <si>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</si>
  <si>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</si>
  <si>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</si>
  <si>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</si>
  <si>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</si>
  <si>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</si>
  <si>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</si>
  <si>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</si>
  <si>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</si>
  <si>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</si>
  <si>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</si>
  <si>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</si>
  <si>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</si>
  <si>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</si>
  <si>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</si>
  <si>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</si>
  <si>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</si>
  <si>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</si>
  <si>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</si>
  <si>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</si>
  <si>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</si>
  <si>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</si>
  <si>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</si>
  <si>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</si>
  <si>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</si>
  <si>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</si>
  <si>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</si>
  <si>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</si>
  <si>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</si>
  <si>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</si>
  <si>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</si>
  <si>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</si>
  <si>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</si>
  <si>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</si>
  <si>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</si>
  <si>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</si>
  <si>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</si>
  <si>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</si>
  <si>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</si>
  <si>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</si>
  <si>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</si>
  <si>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</si>
  <si>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</si>
  <si>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</si>
  <si>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</si>
  <si>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</si>
  <si>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</si>
  <si>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</si>
  <si>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</si>
  <si>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</si>
  <si>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</si>
  <si>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</si>
  <si>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</si>
  <si>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</si>
  <si>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</si>
  <si>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</si>
  <si>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</si>
  <si>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</si>
  <si>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</si>
  <si>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</si>
  <si>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</si>
  <si>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</si>
  <si>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</si>
  <si>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</si>
  <si>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</si>
  <si>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</si>
  <si>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</si>
  <si>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</si>
  <si>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</si>
  <si>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</si>
  <si>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</si>
  <si>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</si>
  <si>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</si>
  <si>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</si>
  <si>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</si>
  <si>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</si>
  <si>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</si>
  <si>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</si>
  <si>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</si>
  <si>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</si>
  <si>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</si>
  <si>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</si>
  <si>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</si>
  <si>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</si>
  <si>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</si>
  <si>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</si>
  <si>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</si>
  <si>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</si>
  <si>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</si>
  <si>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</si>
  <si>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</si>
  <si>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</si>
  <si>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</si>
  <si>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</si>
  <si>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</si>
  <si>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</si>
  <si>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</si>
  <si>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</si>
  <si>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</si>
  <si>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</si>
  <si>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</si>
  <si>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</si>
  <si>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</si>
  <si>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</si>
  <si>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</si>
  <si>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</si>
  <si>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</si>
  <si>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</si>
  <si>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</si>
  <si>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</si>
  <si>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</si>
  <si>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</si>
  <si>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</si>
  <si>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</si>
  <si>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</si>
  <si>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</si>
  <si>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</si>
  <si>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</si>
  <si>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</si>
  <si>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</si>
  <si>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</si>
  <si>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</si>
  <si>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</si>
  <si>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</si>
  <si>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</si>
  <si>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</si>
  <si>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</si>
  <si>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</si>
  <si>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</si>
  <si>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</si>
  <si>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</si>
  <si>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</si>
  <si>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</si>
  <si>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</si>
  <si>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</si>
  <si>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</si>
  <si>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</si>
  <si>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</si>
  <si>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</si>
  <si>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</si>
  <si>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</si>
  <si>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</si>
  <si>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</si>
  <si>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</si>
  <si>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</si>
  <si>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</si>
  <si>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</si>
  <si>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</si>
  <si>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</si>
  <si>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</si>
  <si>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</si>
  <si>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</si>
  <si>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</si>
  <si>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</si>
  <si>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</si>
  <si>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</si>
  <si>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</si>
  <si>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</si>
  <si>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</si>
  <si>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</si>
  <si>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</si>
  <si>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</si>
  <si>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</si>
  <si>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</si>
  <si>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</si>
  <si>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</si>
  <si>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</si>
  <si>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</si>
  <si>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</si>
  <si>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</si>
  <si>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</si>
  <si>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</si>
  <si>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</si>
  <si>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</si>
  <si>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</si>
  <si>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</si>
  <si>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</si>
  <si>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</si>
  <si>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</si>
  <si>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</si>
  <si>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</si>
  <si>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</si>
  <si>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</si>
  <si>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</si>
  <si>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</si>
  <si>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</si>
  <si>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</si>
  <si>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</si>
  <si>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</si>
  <si>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</si>
  <si>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</si>
  <si>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</si>
  <si>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</si>
  <si>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</si>
  <si>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</si>
  <si>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</si>
  <si>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</si>
  <si>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</si>
  <si>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</si>
  <si>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</si>
  <si>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</si>
  <si>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</si>
  <si>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</si>
  <si>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</si>
  <si>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</si>
  <si>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</si>
  <si>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</si>
  <si>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</si>
  <si>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</si>
  <si>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</si>
  <si>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</si>
  <si>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</si>
  <si>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</si>
  <si>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</si>
  <si>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</si>
  <si>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</si>
  <si>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</si>
  <si>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</si>
  <si>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</si>
  <si>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</si>
  <si>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</si>
  <si>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</si>
  <si>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</si>
  <si>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</si>
  <si>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</si>
  <si>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</si>
  <si>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</si>
  <si>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</si>
  <si>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</si>
  <si>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</si>
  <si>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</si>
  <si>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</si>
  <si>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</si>
  <si>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</si>
  <si>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</si>
  <si>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</si>
  <si>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</si>
  <si>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</si>
  <si>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</si>
  <si>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</si>
  <si>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</si>
  <si>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</si>
  <si>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</si>
  <si>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</si>
  <si>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</si>
  <si>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</si>
  <si>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</si>
  <si>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</si>
  <si>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</si>
  <si>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</si>
  <si>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</si>
  <si>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</si>
  <si>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</si>
  <si>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</si>
  <si>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</si>
  <si>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</si>
  <si>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</si>
  <si>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</si>
  <si>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</si>
  <si>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</si>
  <si>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</si>
  <si>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</si>
  <si>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</si>
  <si>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</si>
  <si>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</si>
  <si>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</si>
  <si>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</si>
  <si>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</si>
  <si>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</si>
  <si>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</si>
  <si>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</si>
  <si>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</si>
  <si>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</si>
  <si>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</si>
  <si>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</si>
  <si>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</si>
  <si>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</si>
  <si>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</si>
  <si>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</si>
  <si>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</si>
  <si>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</si>
  <si>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</si>
  <si>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</si>
  <si>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</si>
  <si>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</si>
  <si>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</si>
  <si>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</si>
  <si>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</si>
  <si>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</si>
  <si>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</si>
  <si>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</si>
  <si>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</si>
  <si>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</si>
  <si>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</si>
  <si>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</si>
  <si>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</si>
  <si>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</si>
  <si>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</si>
  <si>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</si>
  <si>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</si>
  <si>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</si>
  <si>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</si>
  <si>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</si>
  <si>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</si>
  <si>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</si>
  <si>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</si>
  <si>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</si>
  <si>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</si>
  <si>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</si>
  <si>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</si>
  <si>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</si>
  <si>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</si>
  <si>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</si>
  <si>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</si>
  <si>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</si>
  <si>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</si>
  <si>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</si>
  <si>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</si>
  <si>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</si>
  <si>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</si>
  <si>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</si>
  <si>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</si>
  <si>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</si>
  <si>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</si>
  <si>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</si>
  <si>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</si>
  <si>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</si>
  <si>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</si>
  <si>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</si>
  <si>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</si>
  <si>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</si>
  <si>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</si>
  <si>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</si>
  <si>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</si>
  <si>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</si>
  <si>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</si>
  <si>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</si>
  <si>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</si>
  <si>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</si>
  <si>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</si>
  <si>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</si>
  <si>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</si>
  <si>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</si>
  <si>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</si>
  <si>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</si>
  <si>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</si>
  <si>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</si>
  <si>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</si>
  <si>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</si>
  <si>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</si>
  <si>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</si>
  <si>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</si>
  <si>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</si>
  <si>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</si>
  <si>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</si>
  <si>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</si>
  <si>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</si>
  <si>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</si>
  <si>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</si>
  <si>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</si>
  <si>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</si>
  <si>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</si>
  <si>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</si>
  <si>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</si>
  <si>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</si>
  <si>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</si>
  <si>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</si>
  <si>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</si>
  <si>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</si>
  <si>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</si>
  <si>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</si>
  <si>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</si>
  <si>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</si>
  <si>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</si>
  <si>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</si>
  <si>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</si>
  <si>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</si>
  <si>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</si>
  <si>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</si>
  <si>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</si>
  <si>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</si>
  <si>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</si>
  <si>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</si>
  <si>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</si>
  <si>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</si>
  <si>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</si>
  <si>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</si>
  <si>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</si>
  <si>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</si>
  <si>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</si>
  <si>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</si>
  <si>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</si>
  <si>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</si>
  <si>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</si>
  <si>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</si>
  <si>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</si>
  <si>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</si>
  <si>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</si>
  <si>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</si>
  <si>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</si>
  <si>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</si>
  <si>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</si>
  <si>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</si>
  <si>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</si>
  <si>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</si>
  <si>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</si>
  <si>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</si>
  <si>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</si>
  <si>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</si>
  <si>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</si>
  <si>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</si>
  <si>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</si>
  <si>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</si>
  <si>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</si>
  <si>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</si>
  <si>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</si>
  <si>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</si>
  <si>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</si>
  <si>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</si>
  <si>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</si>
  <si>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</si>
  <si>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</si>
  <si>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</si>
  <si>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</si>
  <si>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</si>
  <si>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</si>
  <si>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</si>
  <si>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</si>
  <si>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</si>
  <si>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</si>
  <si>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</si>
  <si>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</si>
  <si>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</si>
  <si>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</si>
  <si>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</si>
  <si>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</si>
  <si>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</si>
  <si>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</si>
  <si>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</si>
  <si>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</si>
  <si>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</si>
  <si>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</si>
  <si>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</si>
  <si>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</si>
  <si>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</si>
  <si>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</si>
  <si>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</si>
  <si>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</si>
  <si>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</si>
  <si>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</si>
  <si>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</si>
  <si>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</si>
  <si>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</si>
  <si>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</si>
  <si>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</si>
  <si>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</si>
  <si>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</si>
  <si>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</si>
  <si>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</si>
  <si>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</si>
  <si>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</si>
  <si>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</si>
  <si>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</si>
  <si>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</si>
  <si>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</si>
  <si>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</si>
  <si>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</si>
  <si>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</si>
  <si>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</si>
  <si>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</si>
  <si>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</si>
  <si>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</si>
  <si>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</si>
  <si>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</si>
  <si>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</si>
  <si>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</si>
  <si>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</si>
  <si>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</si>
  <si>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</si>
  <si>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</si>
  <si>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</si>
  <si>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</si>
  <si>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</si>
  <si>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</si>
  <si>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</si>
  <si>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</si>
  <si>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</si>
  <si>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</si>
  <si>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</si>
  <si>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</si>
  <si>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</si>
  <si>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</si>
  <si>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</si>
  <si>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</si>
  <si>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</si>
  <si>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</si>
  <si>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</si>
  <si>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</si>
  <si>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</si>
  <si>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</si>
  <si>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</si>
  <si>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</si>
  <si>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</si>
  <si>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</si>
  <si>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</si>
  <si>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</si>
  <si>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</si>
  <si>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</si>
  <si>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</si>
  <si>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</si>
  <si>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</si>
  <si>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</si>
  <si>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</si>
  <si>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</si>
  <si>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</si>
  <si>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</si>
  <si>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</si>
  <si>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</si>
  <si>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</si>
  <si>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</si>
  <si>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</si>
  <si>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</si>
  <si>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</si>
  <si>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</si>
  <si>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</si>
  <si>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</si>
  <si>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</si>
  <si>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</si>
  <si>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</si>
  <si>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</si>
  <si>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</si>
  <si>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</si>
  <si>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</si>
  <si>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</si>
  <si>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</si>
  <si>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</si>
  <si>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</si>
  <si>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</si>
  <si>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</si>
  <si>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</si>
  <si>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</si>
  <si>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</si>
  <si>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</si>
  <si>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</si>
  <si>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</si>
  <si>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</si>
  <si>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</si>
  <si>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</si>
  <si>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</si>
  <si>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</si>
  <si>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</si>
  <si>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</si>
  <si>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</si>
  <si>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</si>
  <si>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</si>
  <si>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</si>
  <si>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</si>
  <si>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</si>
  <si>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</si>
  <si>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</si>
  <si>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</si>
  <si>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</si>
  <si>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</si>
  <si>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</si>
  <si>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</si>
  <si>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</si>
  <si>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</si>
  <si>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</si>
  <si>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</si>
  <si>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</si>
  <si>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</si>
  <si>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</si>
  <si>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</si>
  <si>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</si>
  <si>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</si>
  <si>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</si>
  <si>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</si>
  <si>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</si>
  <si>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</si>
  <si>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</si>
  <si>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</si>
  <si>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</si>
  <si>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</si>
  <si>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</si>
  <si>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</si>
  <si>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</si>
  <si>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</si>
  <si>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</si>
  <si>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</si>
  <si>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</si>
  <si>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</si>
  <si>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</si>
  <si>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</si>
  <si>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</si>
  <si>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</si>
  <si>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</si>
  <si>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</si>
  <si>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</si>
  <si>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</si>
  <si>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</si>
  <si>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</si>
  <si>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</si>
  <si>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</si>
  <si>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</si>
  <si>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</si>
  <si>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</si>
  <si>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</si>
  <si>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</si>
  <si>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</si>
  <si>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</si>
  <si>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</si>
  <si>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</si>
  <si>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</si>
  <si>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</si>
  <si>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</si>
  <si>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</si>
  <si>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</si>
  <si>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</si>
  <si>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</si>
  <si>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</si>
  <si>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</si>
  <si>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</si>
  <si>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</si>
  <si>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</si>
  <si>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</si>
  <si>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</si>
  <si>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</si>
  <si>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</si>
  <si>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</si>
  <si>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</si>
  <si>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</si>
  <si>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</si>
  <si>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</si>
  <si>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</si>
  <si>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</si>
  <si>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</si>
  <si>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</si>
  <si>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</si>
  <si>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</si>
  <si>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</si>
  <si>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</si>
  <si>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</si>
  <si>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</si>
  <si>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</si>
  <si>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</si>
  <si>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</si>
  <si>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</si>
  <si>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</si>
  <si>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</si>
  <si>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</si>
  <si>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</si>
  <si>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</si>
  <si>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</si>
  <si>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</si>
  <si>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</si>
  <si>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</si>
  <si>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</si>
  <si>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</si>
  <si>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</si>
  <si>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</si>
  <si>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</si>
  <si>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</si>
  <si>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</si>
  <si>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</si>
  <si>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</si>
  <si>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</si>
  <si>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</si>
  <si>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</si>
  <si>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</si>
  <si>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</si>
  <si>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</si>
  <si>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</si>
  <si>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</si>
  <si>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</si>
  <si>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</si>
  <si>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</si>
  <si>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</si>
  <si>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</si>
  <si>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</si>
  <si>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</si>
  <si>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</si>
  <si>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</si>
  <si>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</si>
  <si>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</si>
  <si>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</si>
  <si>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</si>
  <si>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</si>
  <si>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</si>
  <si>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</si>
  <si>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</si>
  <si>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</si>
  <si>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</si>
  <si>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</si>
  <si>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</si>
  <si>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</si>
  <si>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</si>
  <si>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</si>
  <si>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</si>
  <si>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</si>
  <si>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</si>
  <si>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</si>
  <si>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</si>
  <si>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</si>
  <si>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</si>
  <si>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</si>
  <si>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</si>
  <si>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</si>
  <si>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</si>
  <si>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</si>
  <si>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</si>
  <si>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</si>
  <si>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</si>
  <si>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</si>
  <si>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</si>
  <si>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</si>
  <si>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</si>
  <si>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</si>
  <si>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</si>
  <si>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</si>
  <si>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</si>
  <si>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</si>
  <si>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</si>
  <si>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</si>
  <si>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</si>
  <si>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</si>
  <si>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</si>
  <si>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</si>
  <si>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</si>
  <si>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</si>
  <si>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</si>
  <si>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</si>
  <si>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</si>
  <si>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</si>
  <si>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</si>
  <si>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</si>
  <si>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</si>
  <si>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</si>
  <si>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</si>
  <si>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</si>
  <si>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</si>
  <si>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</si>
  <si>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</si>
  <si>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</si>
  <si>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</si>
  <si>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</si>
  <si>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</si>
  <si>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</si>
  <si>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</si>
  <si>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</si>
  <si>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</si>
  <si>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</si>
  <si>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</si>
  <si>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</si>
  <si>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</si>
  <si>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</si>
  <si>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</si>
  <si>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</si>
  <si>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</si>
  <si>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</si>
  <si>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</si>
  <si>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</si>
  <si>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</si>
  <si>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</si>
  <si>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</si>
  <si>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</si>
  <si>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</si>
  <si>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</si>
  <si>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</si>
  <si>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</si>
  <si>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</si>
  <si>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</si>
  <si>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</si>
  <si>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</si>
  <si>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</si>
  <si>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</si>
  <si>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</si>
  <si>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</si>
  <si>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</si>
  <si>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</si>
  <si>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</si>
  <si>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</si>
  <si>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</si>
  <si>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</si>
  <si>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</si>
  <si>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</si>
  <si>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</si>
  <si>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</si>
  <si>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</si>
  <si>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</si>
  <si>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</si>
  <si>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</si>
  <si>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</si>
  <si>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</si>
  <si>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</si>
  <si>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</si>
  <si>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</si>
  <si>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</si>
  <si>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</si>
  <si>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</si>
  <si>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</si>
  <si>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</si>
  <si>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</si>
  <si>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</si>
  <si>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</si>
  <si>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</si>
  <si>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</si>
  <si>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</si>
  <si>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</si>
  <si>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</si>
  <si>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</si>
  <si>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</si>
  <si>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</si>
  <si>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</si>
  <si>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</si>
  <si>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</si>
  <si>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</si>
  <si>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</si>
  <si>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</si>
  <si>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</si>
  <si>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</si>
  <si>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</si>
  <si>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</si>
  <si>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</si>
  <si>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</si>
  <si>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</si>
  <si>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</si>
  <si>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</si>
  <si>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</si>
  <si>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</si>
  <si>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</si>
  <si>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</si>
  <si>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</si>
  <si>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</si>
  <si>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</si>
  <si>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</si>
  <si>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</si>
  <si>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</si>
  <si>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</si>
  <si>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</si>
  <si>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</si>
  <si>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</si>
  <si>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</si>
  <si>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</si>
  <si>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</si>
  <si>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</si>
  <si>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</si>
  <si>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</si>
  <si>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</si>
  <si>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</si>
  <si>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</si>
  <si>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</si>
  <si>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</si>
  <si>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</si>
  <si>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</si>
  <si>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</si>
  <si>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</si>
  <si>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</si>
  <si>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</si>
  <si>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</si>
  <si>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</si>
  <si>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</si>
  <si>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</si>
  <si>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</si>
  <si>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</si>
  <si>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</si>
  <si>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</si>
  <si>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</si>
  <si>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</si>
  <si>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</si>
  <si>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</si>
  <si>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</si>
  <si>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</si>
  <si>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</si>
  <si>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</si>
  <si>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</si>
  <si>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</si>
  <si>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</si>
  <si>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</si>
  <si>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</si>
  <si>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</si>
  <si>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</si>
  <si>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</si>
  <si>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</si>
  <si>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</si>
  <si>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</si>
  <si>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</si>
  <si>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</si>
  <si>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</si>
  <si>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</si>
  <si>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</si>
  <si>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</si>
  <si>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</si>
  <si>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</si>
  <si>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</si>
  <si>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</si>
  <si>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</si>
  <si>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</si>
  <si>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</si>
  <si>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</si>
  <si>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</si>
  <si>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</si>
  <si>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</si>
  <si>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</si>
  <si>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</si>
  <si>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</si>
  <si>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</si>
  <si>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</si>
  <si>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</si>
  <si>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</si>
  <si>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</si>
  <si>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</si>
  <si>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</si>
  <si>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</si>
  <si>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</si>
  <si>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</si>
  <si>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</si>
  <si>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</si>
  <si>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</si>
  <si>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</si>
  <si>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</si>
  <si>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</si>
  <si>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</si>
  <si>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</si>
  <si>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</si>
  <si>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</si>
  <si>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</si>
  <si>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</si>
  <si>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</si>
  <si>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</si>
  <si>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</si>
  <si>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</si>
  <si>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</si>
  <si>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</si>
  <si>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</si>
  <si>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</si>
  <si>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</si>
  <si>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</si>
  <si>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</si>
  <si>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</si>
  <si>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</si>
  <si>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</si>
  <si>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</si>
  <si>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</si>
  <si>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</si>
  <si>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</si>
  <si>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</si>
  <si>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</si>
  <si>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</si>
  <si>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</si>
  <si>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</si>
  <si>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</si>
  <si>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</si>
  <si>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</si>
  <si>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</si>
  <si>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</si>
  <si>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</si>
  <si>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</si>
  <si>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</si>
  <si>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</si>
  <si>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</si>
  <si>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</si>
  <si>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</si>
  <si>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</si>
  <si>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</si>
  <si>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</si>
  <si>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</si>
  <si>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</si>
  <si>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</si>
  <si>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</si>
  <si>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</si>
  <si>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</si>
  <si>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</si>
  <si>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</si>
  <si>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</si>
  <si>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</si>
  <si>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</si>
  <si>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</si>
  <si>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</si>
  <si>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</si>
  <si>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</si>
  <si>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</si>
  <si>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</si>
  <si>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</si>
  <si>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</si>
  <si>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</si>
  <si>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</si>
  <si>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</si>
  <si>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</si>
  <si>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</si>
  <si>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</si>
  <si>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</si>
  <si>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</si>
  <si>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</si>
  <si>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</si>
  <si>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</si>
  <si>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</si>
  <si>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</si>
  <si>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</si>
  <si>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</si>
  <si>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</si>
  <si>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</si>
  <si>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</si>
  <si>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</si>
  <si>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</si>
  <si>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</si>
  <si>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</si>
  <si>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</si>
  <si>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</si>
  <si>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</si>
  <si>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</si>
  <si>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</si>
  <si>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</si>
  <si>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</si>
  <si>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</si>
  <si>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</si>
  <si>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</si>
  <si>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</si>
  <si>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</si>
  <si>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</si>
  <si>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</si>
  <si>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</si>
  <si>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</si>
  <si>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</si>
  <si>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</si>
  <si>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</si>
  <si>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</si>
  <si>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</si>
  <si>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</si>
  <si>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</si>
  <si>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</si>
  <si>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</si>
  <si>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</si>
  <si>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</si>
  <si>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</si>
  <si>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</si>
  <si>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</si>
  <si>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</si>
  <si>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</si>
  <si>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</si>
  <si>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</si>
  <si>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</si>
  <si>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</si>
  <si>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</si>
  <si>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</si>
  <si>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</si>
  <si>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</si>
  <si>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</si>
  <si>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</si>
  <si>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</si>
  <si>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</si>
  <si>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</si>
  <si>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</si>
  <si>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</si>
  <si>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</si>
  <si>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</si>
  <si>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</si>
  <si>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</si>
  <si>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</si>
  <si>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</si>
  <si>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</si>
  <si>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</si>
  <si>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</si>
  <si>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</si>
  <si>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</si>
  <si>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</si>
  <si>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</si>
  <si>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</si>
  <si>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</si>
  <si>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</si>
  <si>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</si>
  <si>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</si>
  <si>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</si>
  <si>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</si>
  <si>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</si>
  <si>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</si>
  <si>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</si>
  <si>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</si>
  <si>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</si>
  <si>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</si>
  <si>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</si>
  <si>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</si>
  <si>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</si>
  <si>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</si>
  <si>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</si>
  <si>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</si>
  <si>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</si>
  <si>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</si>
  <si>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</si>
  <si>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</si>
  <si>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</si>
  <si>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</si>
  <si>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</si>
  <si>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</si>
  <si>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</si>
  <si>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</si>
  <si>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</si>
  <si>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</si>
  <si>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</si>
  <si>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</si>
  <si>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</si>
  <si>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</si>
  <si>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</si>
  <si>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</si>
  <si>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</si>
  <si>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</si>
  <si>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</si>
  <si>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</si>
  <si>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</si>
  <si>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</si>
  <si>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</si>
  <si>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</si>
  <si>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</si>
  <si>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</si>
  <si>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</si>
  <si>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</si>
  <si>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</si>
  <si>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</si>
  <si>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</si>
  <si>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</si>
  <si>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</si>
  <si>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</si>
  <si>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</si>
  <si>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</si>
  <si>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</si>
  <si>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</si>
  <si>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</si>
  <si>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</si>
  <si>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</si>
  <si>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</si>
  <si>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</si>
  <si>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</si>
  <si>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</si>
  <si>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</si>
  <si>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</si>
  <si>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</si>
  <si>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</si>
  <si>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</si>
  <si>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</si>
  <si>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</si>
  <si>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</si>
  <si>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</si>
  <si>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</si>
  <si>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</si>
  <si>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</si>
  <si>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</si>
  <si>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</si>
  <si>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</si>
  <si>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</si>
  <si>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</si>
  <si>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</si>
  <si>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</si>
  <si>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</si>
  <si>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</si>
  <si>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</si>
  <si>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</si>
  <si>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</si>
  <si>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</si>
  <si>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</si>
  <si>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</si>
  <si>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</si>
  <si>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</si>
  <si>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</si>
  <si>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</si>
  <si>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</si>
  <si>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</si>
  <si>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</si>
  <si>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</si>
  <si>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</si>
  <si>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</si>
  <si>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</si>
  <si>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</si>
  <si>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</si>
  <si>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</si>
  <si>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</si>
  <si>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</si>
  <si>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</si>
  <si>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</si>
  <si>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</si>
  <si>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</si>
  <si>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</si>
  <si>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</si>
  <si>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</si>
  <si>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</si>
  <si>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</si>
  <si>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</si>
  <si>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</si>
  <si>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</si>
  <si>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</si>
  <si>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</si>
  <si>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</si>
  <si>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</si>
  <si>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</si>
  <si>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</si>
  <si>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</si>
  <si>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</si>
  <si>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</si>
  <si>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</si>
  <si>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</si>
  <si>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</si>
  <si>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</si>
  <si>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</si>
  <si>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</si>
  <si>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</si>
  <si>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</si>
  <si>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</si>
  <si>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</si>
  <si>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</si>
  <si>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</si>
  <si>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</si>
  <si>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</si>
  <si>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</si>
  <si>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</si>
  <si>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</si>
  <si>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</si>
  <si>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</si>
  <si>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</si>
  <si>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</si>
  <si>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</si>
  <si>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</si>
  <si>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</si>
  <si>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</si>
  <si>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</si>
  <si>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</si>
  <si>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</si>
  <si>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</si>
  <si>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</si>
  <si>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</si>
  <si>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</si>
  <si>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</si>
  <si>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</si>
  <si>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</si>
  <si>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</si>
  <si>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</si>
  <si>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</si>
  <si>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</si>
  <si>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</si>
  <si>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</si>
  <si>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</si>
  <si>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</si>
  <si>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</si>
  <si>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</si>
  <si>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</si>
  <si>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</si>
  <si>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</si>
  <si>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</si>
  <si>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</si>
  <si>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</si>
  <si>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</si>
  <si>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</si>
  <si>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</si>
  <si>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</si>
  <si>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</si>
  <si>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</si>
  <si>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</si>
  <si>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</si>
  <si>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</si>
  <si>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</si>
  <si>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</si>
  <si>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</si>
  <si>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</si>
  <si>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</si>
  <si>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</si>
  <si>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</si>
  <si>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</si>
  <si>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</si>
  <si>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</si>
  <si>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</si>
  <si>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</si>
  <si>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</si>
  <si>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</si>
  <si>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</si>
  <si>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</si>
  <si>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</si>
  <si>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</si>
  <si>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</si>
  <si>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</si>
  <si>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</si>
  <si>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</si>
  <si>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</si>
  <si>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</si>
  <si>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</si>
  <si>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</si>
  <si>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</si>
  <si>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</si>
  <si>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</si>
  <si>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</si>
  <si>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</si>
  <si>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</si>
  <si>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</si>
  <si>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</si>
  <si>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</si>
  <si>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</si>
  <si>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</si>
  <si>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</si>
  <si>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</si>
  <si>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</si>
  <si>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</si>
  <si>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</si>
  <si>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</si>
  <si>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</si>
  <si>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</si>
  <si>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</si>
  <si>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</si>
  <si>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</si>
  <si>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</si>
  <si>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</si>
  <si>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</si>
  <si>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</si>
  <si>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</si>
  <si>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</si>
  <si>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</si>
  <si>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</si>
  <si>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</si>
  <si>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</si>
  <si>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</si>
  <si>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</si>
  <si>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</si>
  <si>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</si>
  <si>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</si>
  <si>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</si>
  <si>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</si>
  <si>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</si>
  <si>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</si>
  <si>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</si>
  <si>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</si>
  <si>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</si>
  <si>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</si>
  <si>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</si>
  <si>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</si>
  <si>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</si>
  <si>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</si>
  <si>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</si>
  <si>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</si>
  <si>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</si>
  <si>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</si>
  <si>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</si>
  <si>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</si>
  <si>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</si>
  <si>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</si>
  <si>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</si>
  <si>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</si>
  <si>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</si>
  <si>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</si>
  <si>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</si>
  <si>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</si>
  <si>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</si>
  <si>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</si>
  <si>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</si>
  <si>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</si>
  <si>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</si>
  <si>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</si>
  <si>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</si>
  <si>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</si>
  <si>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</si>
  <si>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</si>
  <si>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</si>
  <si>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</si>
  <si>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</si>
  <si>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</si>
  <si>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</si>
  <si>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</si>
  <si>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</si>
  <si>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</si>
  <si>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</si>
  <si>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</si>
  <si>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</si>
  <si>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</si>
  <si>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</si>
  <si>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</si>
  <si>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</si>
  <si>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</si>
  <si>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</si>
  <si>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</si>
  <si>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</si>
  <si>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</si>
  <si>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</si>
  <si>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</si>
  <si>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</si>
  <si>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</si>
  <si>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</si>
  <si>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</si>
  <si>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</si>
  <si>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</si>
  <si>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</si>
  <si>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</si>
  <si>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</si>
  <si>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</si>
  <si>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</si>
  <si>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</si>
  <si>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</si>
  <si>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</si>
  <si>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</si>
  <si>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</si>
  <si>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</si>
  <si>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</si>
  <si>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</si>
  <si>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</si>
  <si>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</si>
  <si>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</si>
  <si>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</si>
  <si>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</si>
  <si>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</si>
  <si>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</si>
  <si>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</si>
  <si>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</si>
  <si>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</si>
  <si>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</si>
  <si>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</si>
  <si>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</si>
  <si>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</si>
  <si>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</si>
  <si>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</si>
  <si>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</si>
  <si>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</si>
  <si>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</si>
  <si>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</si>
  <si>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</si>
  <si>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</si>
  <si>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</si>
  <si>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</si>
  <si>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</si>
  <si>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</si>
  <si>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</si>
  <si>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</si>
  <si>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</si>
  <si>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</si>
  <si>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</si>
  <si>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</si>
  <si>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</si>
  <si>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</si>
  <si>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</si>
  <si>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</si>
  <si>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</si>
  <si>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</si>
  <si>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</si>
  <si>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</si>
  <si>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</si>
  <si>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</si>
  <si>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</si>
  <si>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</si>
  <si>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</si>
  <si>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</si>
  <si>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</si>
  <si>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</si>
  <si>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</si>
  <si>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</si>
  <si>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</si>
  <si>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</si>
  <si>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</si>
  <si>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</si>
  <si>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</si>
  <si>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</si>
  <si>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</si>
  <si>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</si>
  <si>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</si>
  <si>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</si>
  <si>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</si>
  <si>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</si>
  <si>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</si>
  <si>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</si>
  <si>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</si>
  <si>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</si>
  <si>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</si>
  <si>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</si>
  <si>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</si>
  <si>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</si>
  <si>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</si>
  <si>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</si>
  <si>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</si>
  <si>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</si>
  <si>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</si>
  <si>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</si>
  <si>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</si>
  <si>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</si>
  <si>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</si>
  <si>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</si>
  <si>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</si>
  <si>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</si>
  <si>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</si>
  <si>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</si>
  <si>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</si>
  <si>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</si>
  <si>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</si>
  <si>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</si>
  <si>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</si>
  <si>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</si>
  <si>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</si>
  <si>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</si>
  <si>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</si>
  <si>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</si>
  <si>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</si>
  <si>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</si>
  <si>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</si>
  <si>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</si>
  <si>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</si>
  <si>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</si>
  <si>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</si>
  <si>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</si>
  <si>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</si>
  <si>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</si>
  <si>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</si>
  <si>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</si>
  <si>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</si>
  <si>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</si>
  <si>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</si>
  <si>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</si>
  <si>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</si>
  <si>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</si>
  <si>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</si>
  <si>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</si>
  <si>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</si>
  <si>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</si>
  <si>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</si>
  <si>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</si>
  <si>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</si>
  <si>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</si>
  <si>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</si>
  <si>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</si>
  <si>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</si>
  <si>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</si>
  <si>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</si>
  <si>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</si>
  <si>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</si>
  <si>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</si>
  <si>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</si>
  <si>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</si>
  <si>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</si>
  <si>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</si>
  <si>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</si>
  <si>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</si>
  <si>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</si>
  <si>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</si>
  <si>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</si>
  <si>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</si>
  <si>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</si>
  <si>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</si>
  <si>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</si>
  <si>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</si>
  <si>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</si>
  <si>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</si>
  <si>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</si>
  <si>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</si>
  <si>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</si>
  <si>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</si>
  <si>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</si>
  <si>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</si>
  <si>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</si>
  <si>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</si>
  <si>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</si>
  <si>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</si>
  <si>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</si>
  <si>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</si>
  <si>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</si>
  <si>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</si>
  <si>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</si>
  <si>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</si>
  <si>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</si>
  <si>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</si>
  <si>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</si>
  <si>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</si>
  <si>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</si>
  <si>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</si>
  <si>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</si>
  <si>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</si>
  <si>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</si>
  <si>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</si>
  <si>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</si>
  <si>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</si>
  <si>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</si>
  <si>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</si>
  <si>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</si>
  <si>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</si>
  <si>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</si>
  <si>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</si>
  <si>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</si>
  <si>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</si>
  <si>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</si>
  <si>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</si>
  <si>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</si>
  <si>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</si>
  <si>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</si>
  <si>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</si>
  <si>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</si>
  <si>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</si>
  <si>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</si>
  <si>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</si>
  <si>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</si>
  <si>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</si>
  <si>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</si>
  <si>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</si>
  <si>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</si>
  <si>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</si>
  <si>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</si>
  <si>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</si>
  <si>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</si>
  <si>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</si>
  <si>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</si>
  <si>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</si>
  <si>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</si>
  <si>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</si>
  <si>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</si>
  <si>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</si>
  <si>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</si>
  <si>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</si>
  <si>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</si>
  <si>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</si>
  <si>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</si>
  <si>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</si>
  <si>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</si>
  <si>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</si>
  <si>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</si>
  <si>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</si>
  <si>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</si>
  <si>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</si>
  <si>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</si>
  <si>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</si>
  <si>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</si>
  <si>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</si>
  <si>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</si>
  <si>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</si>
  <si>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</si>
  <si>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</si>
  <si>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</si>
  <si>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</si>
  <si>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PCM-20251106-00000211</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</si>
  <si>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</si>
  <si>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</si>
  <si>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</si>
  <si>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</si>
  <si>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</si>
  <si>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</si>
  <si>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</si>
  <si>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</si>
  <si>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</si>
  <si>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</si>
  <si>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</si>
  <si>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</si>
  <si>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</si>
  <si>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</si>
  <si>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</si>
  <si>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</si>
  <si>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</si>
  <si>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</si>
  <si>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</si>
  <si>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</si>
  <si>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</si>
  <si>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</si>
  <si>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</si>
  <si>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</si>
  <si>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</si>
  <si>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</si>
  <si>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</si>
  <si>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</si>
  <si>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</si>
  <si>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</si>
  <si>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</si>
  <si>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</si>
  <si>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</si>
  <si>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</si>
  <si>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</si>
  <si>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</si>
  <si>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</si>
  <si>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</si>
  <si>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</si>
  <si>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</si>
  <si>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</si>
  <si>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</si>
  <si>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</si>
  <si>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</si>
  <si>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</si>
  <si>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</si>
  <si>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</si>
  <si>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</si>
  <si>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</si>
  <si>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</si>
  <si>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</si>
  <si>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</si>
  <si>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</si>
  <si>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</si>
  <si>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</si>
  <si>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</si>
  <si>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</si>
  <si>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</si>
  <si>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</si>
  <si>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</si>
  <si>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</si>
  <si>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</si>
  <si>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</si>
  <si>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</si>
  <si>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</si>
  <si>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</si>
  <si>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</si>
  <si>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</si>
  <si>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</si>
  <si>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</si>
  <si>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</si>
  <si>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</si>
  <si>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</si>
  <si>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</si>
  <si>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</si>
  <si>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</si>
  <si>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</si>
  <si>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</si>
  <si>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</si>
  <si>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</si>
  <si>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</si>
  <si>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</si>
  <si>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</si>
  <si>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</si>
  <si>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</si>
  <si>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</si>
  <si>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Team at site</t>
  </si>
  <si>
    <t>PCM-20251106-00000242</t>
  </si>
  <si>
    <t>ETA 50km</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</si>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</sst>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1" dataDxfId="140" headerRowBorderDxfId="138" tableBorderDxfId="139" totalsRowBorderDxfId="137">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304.24377418981749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0.78908668981603114</v>
      </c>
      <c r="H3" s="163">
        <v>45966.39130787037</v>
      </c>
      <c r="I3" s="131" t="str">
        <f>IFERROR(VLOOKUP(D3,DB!A:F,6,0),"")</f>
        <v>SCECO</v>
      </c>
      <c r="J3" s="131" t="str">
        <f>IFERROR(VLOOKUP(D3,DB!A:G,7,0),"")</f>
        <v>Dead</v>
      </c>
      <c r="K3" s="135" t="s">
        <v>39024</v>
      </c>
      <c r="L3" s="136" t="str">
        <f>IFERROR(VLOOKUP(D3,DB!A:I,9,0),"")</f>
        <v>Latis</v>
      </c>
    </row>
    <row r="4" spans="1:15" ht="15" customHeight="1">
      <c r="A4" s="130" t="s">
        <v>39025</v>
      </c>
      <c r="B4" s="131" t="str">
        <f>IFERROR(VLOOKUP(D4,DB!A:K,11,0),"")</f>
        <v>R1</v>
      </c>
      <c r="C4" s="131">
        <v>1</v>
      </c>
      <c r="D4" s="131" t="s">
        <v>12522</v>
      </c>
      <c r="E4" s="132" t="s">
        <v>39021</v>
      </c>
      <c r="F4" s="133">
        <v>45967.135925925926</v>
      </c>
      <c r="G4" s="134">
        <f ca="1">IFERROR(NOW()-F4,"")</f>
        <v>5.6274189817486331E-2</v>
      </c>
      <c r="H4" s="133">
        <v>45967.130370370367</v>
      </c>
      <c r="I4" s="131" t="str">
        <f>IFERROR(VLOOKUP(D4,DB!A:F,6,0),"")</f>
        <v>Generator-SG</v>
      </c>
      <c r="J4" s="131" t="str">
        <f>IFERROR(VLOOKUP(D4,DB!A:G,7,0),"")</f>
        <v>Vandalized</v>
      </c>
      <c r="K4" s="135" t="s">
        <v>39026</v>
      </c>
      <c r="L4" s="136" t="str">
        <f>IFERROR(VLOOKUP(D4,DB!A:I,9,0),"")</f>
        <v>Latis</v>
      </c>
    </row>
    <row r="5" spans="1:15" ht="15" customHeight="1">
      <c r="A5" s="130"/>
      <c r="B5" s="131" t="str">
        <f>IFERROR(VLOOKUP(D5,DB!A:K,11,0),"")</f>
        <v/>
      </c>
      <c r="C5" s="131"/>
      <c r="D5" s="131"/>
      <c r="E5" s="132"/>
      <c r="F5" s="133"/>
      <c r="G5" s="134">
        <f ca="1">IFERROR(NOW()-F5,"")</f>
        <v>45967.192200115744</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45967.192200115744</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45967.192200115744</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45967.192200115744</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45967.192200115744</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45967.192200115744</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45967.192200115744</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45967.192200115744</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45967.192200115744</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45967.192200115744</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45967.192200115744</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45967.192200115744</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45967.192200115744</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45967.192200115744</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45967.192200115744</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45967.192200115744</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45967.192200115744</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45967.192200115744</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45967.192200115744</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45967.192200115744</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45967.192200115744</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45967.192200115744</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45967.192200115744</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45967.192200115744</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45967.192200115744</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45967.192200115744</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45967.192200115744</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45967.192200115744</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45967.192200115744</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45967.192200115744</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45967.192200115744</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45967.192200115744</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45967.192200115744</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45967.192200115744</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45967.192200115744</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45967.192200115744</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45967.192200115744</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45967.192200115744</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45967.192200115744</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45967.192200115744</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45967.192200115744</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45967.192200115744</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45967.192200115744</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45967.192200115744</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45967.192200115744</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45967.192200115744</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45967.192200115744</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45967.192200115744</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45967.192200115744</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45967.192200115744</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45967.192200115744</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45967.192200115744</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45967.192200115744</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45967.192200115744</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45967.192200115744</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45967.192200115744</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45967.192200115744</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45967.192200115744</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45967.192200115744</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45967.192200115744</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45967.192200115744</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45967.192200115744</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45967.192200115744</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45967.192200115744</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45967.192200115744</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45967.192200115744</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45967.192200115744</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45967.192200115744</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45967.192200115744</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45967.192200115744</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45967.192200115744</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45967.192200115744</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45967.192200115744</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45967.192200115744</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45967.192200115744</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45967.192200115744</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45967.192200115744</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45967.192200115744</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45967.192200115744</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45967.192200115744</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45967.192200115744</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45967.192200115744</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45967.192200115744</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45967.192200115744</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45967.192200115744</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45967.192200115744</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5193E881-C70E-4CE8-81E2-DDD52C29383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142.19236215278215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39109</v>
      </c>
      <c r="B4" s="18" t="str">
        <f>IFERROR(VLOOKUP(D4,DB!A:K,11,0),"")</f>
        <v>R2</v>
      </c>
      <c r="C4" s="18">
        <v>1</v>
      </c>
      <c r="D4" s="18" t="s">
        <v>27532</v>
      </c>
      <c r="E4" s="111" t="s">
        <v>39104</v>
      </c>
      <c r="F4" s="112">
        <v>45958.742083333331</v>
      </c>
      <c r="G4" s="113">
        <f ca="1">IFERROR(NOW()-F4,"-")</f>
        <v>8.4501167824128061</v>
      </c>
      <c r="H4" s="112">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39111</v>
      </c>
      <c r="B5" s="18" t="str">
        <f>IFERROR(VLOOKUP(D5,DB!A:K,11,0),"")</f>
        <v>R2</v>
      </c>
      <c r="C5" s="18">
        <v>1</v>
      </c>
      <c r="D5" s="18" t="s">
        <v>22203</v>
      </c>
      <c r="E5" s="111" t="s">
        <v>39104</v>
      </c>
      <c r="F5" s="112">
        <v>45967.118773148148</v>
      </c>
      <c r="G5" s="113">
        <f ca="1">IFERROR(NOW()-F5,"-")</f>
        <v>7.3426967595878523E-2</v>
      </c>
      <c r="H5" s="112">
        <v>45967.113217592596</v>
      </c>
      <c r="I5" s="18" t="str">
        <f>IFERROR(VLOOKUP(D5,DB!A:F,6,0),"")</f>
        <v>Power cube</v>
      </c>
      <c r="J5" s="18" t="str">
        <f>IFERROR(VLOOKUP(D5,DB!A:G,7,0),"")</f>
        <v>In progress+No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39113</v>
      </c>
      <c r="B6" s="18" t="str">
        <f>IFERROR(VLOOKUP(D6,DB!A:K,11,0),"")</f>
        <v>R2</v>
      </c>
      <c r="C6" s="18">
        <v>1</v>
      </c>
      <c r="D6" s="18" t="s">
        <v>26249</v>
      </c>
      <c r="E6" s="85" t="s">
        <v>39021</v>
      </c>
      <c r="F6" s="112">
        <v>45967.156481481485</v>
      </c>
      <c r="G6" s="113">
        <f ca="1">IFERROR(NOW()-F6,"-")</f>
        <v>3.5718634258955717E-2</v>
      </c>
      <c r="H6" s="112">
        <v>45967.149537037039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45967.192200115744</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45967.192200115744</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45967.192200115744</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45967.192200115744</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45967.192200115744</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45967.192200115744</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45967.192200115744</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45967.192200115744</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45967.192200115744</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45967.192200115744</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45967.192200115744</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45967.192200115744</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45967.192200115744</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45967.192200115744</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45967.192200115744</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45967.192200115744</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45967.192200115744</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45967.192200115744</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45967.192200115744</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45967.192200115744</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45967.192200115744</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45967.192200115744</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45967.192200115744</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45967.192200115744</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45967.192200115744</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45967.192200115744</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45967.192200115744</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45967.192200115744</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45967.192200115744</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45967.192200115744</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45967.192200115744</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45967.192200115744</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45967.192200115744</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45967.192200115744</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45967.192200115744</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45967.192200115744</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45967.192200115744</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45967.192200115744</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45967.192200115744</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45967.192200115744</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45967.192200115744</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45967.192200115744</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45967.192200115744</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45967.192200115744</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45967.192200115744</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45967.192200115744</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45967.192200115744</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45967.192200115744</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45967.192200115744</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45967.192200115744</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45967.192200115744</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45967.192200115744</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45967.192200115744</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45967.192200115744</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45967.192200115744</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45967.192200115744</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45967.192200115744</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45967.192200115744</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45967.192200115744</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45967.192200115744</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45967.192200115744</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45967.192200115744</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45967.192200115744</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45967.192200115744</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45967.192200115744</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45967.192200115744</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45967.192200115744</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45967.192200115744</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45967.192200115744</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45967.192200115744</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45967.192200115744</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45967.192200115744</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45967.192200115744</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45967.192200115744</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45967.192200115744</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45967.192200115744</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45967.192200115744</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45967.192200115744</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45967.192200115744</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45967.192200115744</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45967.192200115744</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45967.192200115744</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45967.192200115744</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45967.192200115744</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45967.192200115744</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45967.192200115744</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45967.192200115744</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45967.192200115744</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45967.192200115744</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45967.192200115744</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45967.192200115744</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45967.192200115744</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55"/>
      <c r="B99" s="156" t="str">
        <f>IFERROR(VLOOKUP(D99,DB!A:K,11,0),"")</f>
        <v/>
      </c>
      <c r="C99" s="156"/>
      <c r="D99" s="156"/>
      <c r="E99" s="157"/>
      <c r="F99" s="158"/>
      <c r="G99" s="159">
        <f ca="1">IFERROR(NOW()-F99,"-")</f>
        <v>45967.192200115744</v>
      </c>
      <c r="H99" s="158"/>
      <c r="I99" s="156" t="str">
        <f>IFERROR(VLOOKUP(D99,DB!A:F,6,0),"")</f>
        <v/>
      </c>
      <c r="J99" s="156" t="str">
        <f>IFERROR(VLOOKUP(D99,DB!A:G,7,0),"")</f>
        <v/>
      </c>
      <c r="K99" s="160"/>
      <c r="L99" s="156" t="str">
        <f>IFERROR(VLOOKUP(D99,DB!A:I,9,0),"")</f>
        <v/>
      </c>
      <c r="M99" s="156"/>
      <c r="N99" s="156"/>
      <c r="O99" s="156"/>
      <c r="P99" s="156"/>
      <c r="Q99" s="156"/>
      <c r="R99" s="156"/>
      <c r="S99" s="156"/>
      <c r="T99" s="156"/>
      <c r="U99" s="156"/>
      <c r="V99" s="156"/>
      <c r="W99" s="156"/>
      <c r="X99" s="156"/>
      <c r="Y99" s="156"/>
      <c r="Z99" s="156"/>
      <c r="AA99" s="156"/>
      <c r="AB99" s="156"/>
      <c r="AC99" s="156"/>
      <c r="AD99" s="156"/>
      <c r="AE99" s="156"/>
      <c r="AF99" s="156"/>
      <c r="AG99" s="156"/>
      <c r="AH99" s="156"/>
      <c r="AI99" s="156"/>
      <c r="AJ99" s="156"/>
      <c r="AK99" s="156"/>
      <c r="AL99" s="156"/>
      <c r="AM99" s="156"/>
      <c r="AN99" s="156"/>
      <c r="AO99" s="156"/>
      <c r="AP99" s="156"/>
      <c r="AQ99" s="156"/>
      <c r="AR99" s="156"/>
      <c r="AS99" s="156"/>
      <c r="AT99" s="156"/>
      <c r="AU99" s="156"/>
      <c r="AV99" s="156"/>
      <c r="AW99" s="156"/>
      <c r="AX99" s="156"/>
      <c r="AY99" s="156"/>
      <c r="AZ99" s="156"/>
      <c r="BA99" s="156"/>
      <c r="BB99" s="156"/>
      <c r="BC99" s="156"/>
      <c r="BD99" s="156"/>
      <c r="BE99" s="156"/>
      <c r="BF99" s="156"/>
      <c r="BG99" s="156"/>
      <c r="BH99" s="156"/>
      <c r="BI99" s="156"/>
      <c r="BJ99" s="156"/>
      <c r="BK99" s="156"/>
      <c r="BL99" s="156"/>
      <c r="BM99" s="156"/>
      <c r="BN99" s="156"/>
      <c r="BO99" s="156"/>
      <c r="BP99" s="156"/>
      <c r="BQ99" s="156"/>
      <c r="BR99" s="156"/>
      <c r="BS99" s="156"/>
      <c r="BT99" s="156"/>
      <c r="BU99" s="156"/>
      <c r="BV99" s="156"/>
      <c r="BW99" s="156"/>
      <c r="BX99" s="156"/>
      <c r="BY99" s="156"/>
      <c r="BZ99" s="156"/>
      <c r="CA99" s="156"/>
      <c r="CB99" s="156"/>
      <c r="CC99" s="156"/>
      <c r="CD99" s="156"/>
      <c r="CE99" s="156"/>
      <c r="CF99" s="156"/>
      <c r="CG99" s="156"/>
      <c r="CH99" s="156"/>
      <c r="CI99" s="156"/>
      <c r="CJ99" s="161"/>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1331</v>
      </c>
      <c r="E2" s="18"/>
      <c r="F2" s="20"/>
      <c r="G2" s="21">
        <f t="shared" ref="G2:G25" ca="1" si="0">IFERROR(NOW()-F2,"-")</f>
        <v>45967.192200115744</v>
      </c>
      <c r="H2" s="22"/>
      <c r="I2" s="19" t="str">
        <f>IFERROR(VLOOKUP(D2,DB!A:F,6,0),"")</f>
        <v>Generator-DG</v>
      </c>
      <c r="J2" s="18" t="str">
        <f>IFERROR(VLOOKUP(D2,DB!A:G,7,0),"")</f>
        <v>Weak</v>
      </c>
      <c r="K2" s="45"/>
      <c r="L2" s="23" t="str">
        <f>IFERROR(VLOOKUP(D2,DB!A:I,9,0),"")</f>
        <v>Zain</v>
      </c>
    </row>
    <row r="3" spans="1:13" ht="15" customHeight="1">
      <c r="A3" s="19"/>
      <c r="B3" s="61" t="str">
        <f>IFERROR(VLOOKUP(D3,DB!A:K,11,0),"")</f>
        <v/>
      </c>
      <c r="C3" s="18"/>
      <c r="D3" s="18"/>
      <c r="E3" s="18"/>
      <c r="F3" s="20"/>
      <c r="G3" s="21">
        <f t="shared" ca="1" si="0"/>
        <v>45967.192200115744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45967.192200115744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45967.192200115744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45967.192200115744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45967.192200115744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45967.192200115744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45967.192200115744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45967.192200115744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45967.192200115744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45967.192200115744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45967.192200115744</v>
      </c>
      <c r="H13" s="22" t="s">
        <v>39115</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45967.192200115744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45967.192200115744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45967.192200115744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45967.192200115744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45967.192200115744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45967.192200115744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45967.192200115744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45967.192200115744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45967.192200115744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45967.192200115744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45967.192200115744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45967.192200115744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39116</v>
      </c>
      <c r="D26" s="18"/>
      <c r="E26" s="18"/>
      <c r="F26" s="20"/>
      <c r="G26" s="21">
        <f t="shared" ref="G26:G89" ca="1" si="1">IFERROR(NOW()-F26,"-")</f>
        <v>45967.192200115744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45967.192200115744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45967.192200115744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45967.192200115744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45967.192200115744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45967.192200115744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45967.192200115744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45967.192200115744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45967.192200115744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45967.192200115744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45967.192200115744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45967.192200115744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45967.192200115744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45967.192200115744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45967.192200115744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45967.192200115744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45967.192200115744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45967.192200115744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45967.192200115744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45967.192200115744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45967.192200115744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45967.192200115744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45967.192200115744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45967.192200115744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45967.192200115744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45967.192200115744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45967.192200115744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45967.192200115744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45967.192200115744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45967.192200115744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45967.192200115744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45967.192200115744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45967.192200115744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45967.192200115744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45967.192200115744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45967.192200115744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45967.192200115744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45967.192200115744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45967.192200115744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45967.192200115744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45967.192200115744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45967.192200115744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45967.192200115744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45967.192200115744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45967.192200115744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45967.192200115744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45967.192200115744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45967.192200115744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45967.192200115744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45967.192200115744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45967.192200115744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45967.192200115744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45967.192200115744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45967.192200115744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45967.192200115744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45967.192200115744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45967.192200115744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45967.192200115744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45967.192200115744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45967.192200115744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45967.192200115744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45967.192200115744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45967.192200115744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45967.192200115744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45967.192200115744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45967.192200115744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45967.192200115744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45967.192200115744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45967.192200115744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45967.192200115744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45967.192200115744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45967.192200115744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45967.192200115744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45967.192200115744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45967.192200115744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45967.192200115744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45967.192200115744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45967.192200115744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45967.192200115744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45967.192200115744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45967.192200115744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45967.192200115744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45967.192200115744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45967.192200115744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45967.192200115744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45967.192200115744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45967.192200115744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45967.192200115744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45967.192200115744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45967.192200115744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45967.192200115744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45967.192200115744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45967.192200115744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45967.192200115744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45967.192200115744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45967.192200115744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45967.192200115744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45967.192200115744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45967.192200115744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45967.192200115744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45967.192200115744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45967.192200115744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45967.192200115744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45967.192200115744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45967.192200115744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45967.192200115744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45967.192200115744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45967.192200115744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45967.192200115744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45967.192200115744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45967.192200115744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45967.192200115744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45967.192200115744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45967.192200115744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45967.192200115744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45967.192200115744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45967.192200115744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45967.192200115744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45967.192200115744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45967.192200115744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45967.192200115744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45967.192200115744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45967.192200115744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45967.192200115744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45967.192200115744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45967.192200115744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45967.192200115744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45967.192200115744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45967.192200115744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45967.192200115744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45967.192200115744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45967.192200115744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45967.192200115744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45967.192200115744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45967.192200115744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45967.192200115744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45967.192200115744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45967.192200115744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45967.192200115744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45967.192200115744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45967.192200115744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45967.192200115744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45967.192200115744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45967.192200115744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45967.192200115744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45967.192200115744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45967.192200115744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45967.192200115744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45967.192200115744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45967.192200115744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45967.192200115744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45967.192200115744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45967.192200115744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45967.192200115744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45967.192200115744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45967.192200115744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45967.192200115744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45967.192200115744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45967.192200115744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45967.192200115744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45967.192200115744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45967.192200115744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45967.192200115744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45967.192200115744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45967.192200115744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45967.192200115744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45967.192200115744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45967.192200115744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45967.192200115744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45967.192200115744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45967.192200115744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45967.192200115744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45967.192200115744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45967.192200115744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45967.192200115744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45967.192200115744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45967.192200115744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45967.192200115744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45967.192200115744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45967.192200115744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45967.192200115744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45967.192200115744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45967.192200115744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45967.192200115744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45967.192200115744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45967.192200115744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45967.192200115744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45967.192200115744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45967.192200115744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45967.192200115744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45967.192200115744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45967.192200115744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45967.192200115744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45967.192200115744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45967.192200115744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45967.192200115744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45967.192200115744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45967.192200115744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45967.192200115744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45967.192200115744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45967.192200115744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45967.192200115744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45967.192200115744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45967.192200115744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45967.192200115744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45967.192200115744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45967.192200115744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45967.192200115744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45967.192200115744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45967.192200115744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45967.192200115744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45967.192200115744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45967.192200115744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45967.192200115744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45967.192200115744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45967.192200115744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45967.192200115744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45967.192200115744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45967.192200115744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45967.192200115744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45967.192200115744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45967.192200115744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45967.192200115744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45967.192200115744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45967.192200115744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45967.192200115744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45967.192200115744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45967.192200115744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45967.192200115744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45967.192200115744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45967.192200115744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45967.192200115744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45967.192200115744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45967.192200115744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45967.192200115744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45967.192200115744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45967.192200115744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45967.192200115744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45967.192200115744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45967.192200115744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45967.192200115744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45967.192200115744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45967.192200115744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45967.192200115744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45967.192200115744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45967.192200115744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45967.192200115744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45967.192200115744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45967.192200115744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45967.192200115744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45967.192200115744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45967.192200115744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45967.192200115744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45967.192200115744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45967.192200115744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45967.192200115744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45967.192200115744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45967.192200115744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45967.192200115744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45967.192200115744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45967.192200115744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45967.192200115744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45967.192200115744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45967.192200115744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45967.192200115744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45967.192200115744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45967.192200115744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45967.192200115744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45967.192200115744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45967.192200115744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45967.192200115744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45967.192200115744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45967.192200115744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45967.192200115744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45967.192200115744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45967.192200115744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45967.192200115744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45967.192200115744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45967.192200115744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45967.192200115744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45967.192200115744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45967.192200115744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45967.192200115744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45967.192200115744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45967.192200115744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45967.192200115744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45967.192200115744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45967.192200115744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45967.192200115744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45967.192200115744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45967.192200115744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45967.192200115744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45967.192200115744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45967.192200115744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45967.192200115744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45967.192200115744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45967.192200115744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45967.192200115744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45967.192200115744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45967.192200115744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45967.192200115744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45967.192200115744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45967.192200115744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45967.192200115744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45967.192200115744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45967.192200115744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45967.192200115744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45967.192200115744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45967.192200115744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45967.192200115744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45967.192200115744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45967.192200115744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45967.192200115744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45967.192200115744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45967.192200115744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45967.192200115744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45967.192200115744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45967.192200115744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45967.192200115744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45967.192200115744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45967.192200115744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45967.192200115744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45967.192200115744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45967.192200115744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45967.192200115744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45967.192200115744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45967.192200115744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45967.192200115744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45967.192200115744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45967.192200115744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45967.192200115744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45967.192200115744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45967.192200115744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45967.192200115744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45967.192200115744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45967.192200115744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45967.192200115744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45967.192200115744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45967.192200115744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45967.192200115744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45967.192200115744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45967.192200115744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45967.192200115744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45967.192200115744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45967.192200115744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45967.192200115744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45967.192200115744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45967.192200115744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45967.192200115744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45967.192200115744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45967.192200115744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45967.192200115744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45967.192200115744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45967.192200115744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45967.192200115744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45967.192200115744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45967.192200115744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45967.192200115744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45967.192200115744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45967.192200115744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45967.192200115744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45967.192200115744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45967.192200115744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45967.192200115744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45967.192200115744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45967.192200115744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45967.192200115744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45967.192200115744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45967.192200115744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45967.192200115744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45967.192200115744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45967.192200115744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45967.192200115744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45967.192200115744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45967.192200115744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45967.192200115744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45967.192200115744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45967.192200115744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45967.192200115744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45967.192200115744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45967.192200115744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45967.192200115744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45967.192200115744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45967.192200115744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45967.192200115744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45967.192200115744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45967.192200115744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45967.192200115744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45967.192200115744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45967.192200115744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45967.192200115744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45967.192200115744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45967.192200115744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45967.192200115744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45967.192200115744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45967.192200115744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45967.192200115744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45967.192200115744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45967.192200115744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45967.192200115744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45967.192200115744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45967.192200115744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45967.192200115744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45967.192200115744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45967.192200115744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45967.192200115744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45967.192200115744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45967.192200115744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45967.192200115744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45967.192200115744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45967.192200115744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45967.192200115744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45967.192200115744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45967.192200115744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45967.192200115744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45967.192200115744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45967.192200115744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45967.192200115744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45967.192200115744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45967.192200115744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45967.192200115744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45967.192200115744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45967.192200115744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45967.192200115744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45967.192200115744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45967.192200115744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45967.192200115744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45967.192200115744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45967.192200115744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45967.192200115744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45967.192200115744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45967.192200115744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45967.192200115744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45967.192200115744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45967.192200115744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45967.192200115744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45967.192200115744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45967.192200115744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45967.192200115744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45967.192200115744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45967.192200115744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45967.192200115744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45967.192200115744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45967.192200115744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45967.192200115744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45967.192200115744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45967.192200115744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45967.192200115744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45967.192200115744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45967.192200115744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45967.192200115744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45967.192200115744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45967.192200115744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45967.192200115744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45967.192200115744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45967.192200115744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45967.192200115744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45967.192200115744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45967.192200115744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45967.192200115744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45967.192200115744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45967.192200115744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45967.192200115744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45967.192200115744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45967.192200115744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45967.192200115744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45967.192200115744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45967.192200115744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45967.192200115744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45967.192200115744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45967.192200115744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45967.192200115744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45967.192200115744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45967.192200115744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45967.192200115744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45967.192200115744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45967.192200115744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45967.192200115744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45967.192200115744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45967.192200115744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45967.192200115744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45967.192200115744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45967.192200115744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45967.192200115744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45967.192200115744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45967.192200115744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45967.192200115744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45967.192200115744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45967.192200115744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45967.192200115744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45967.192200115744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45967.192200115744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45967.192200115744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45967.192200115744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45967.192200115744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45967.192200115744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45967.192200115744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45967.192200115744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45967.192200115744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45967.192200115744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45967.192200115744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45967.192200115744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45967.192200115744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45967.192200115744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45967.192200115744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45967.192200115744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45967.192200115744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45967.192200115744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45967.192200115744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45967.192200115744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45967.192200115744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45967.192200115744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45967.192200115744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45967.192200115744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45967.192200115744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45967.192200115744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45967.192200115744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45967.192200115744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45967.192200115744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45967.192200115744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45967.192200115744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45967.192200115744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45967.192200115744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45967.192200115744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45967.192200115744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45967.192200115744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45967.192200115744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45967.192200115744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45967.192200115744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45967.192200115744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45967.192200115744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45967.192200115744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45967.192200115744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45967.192200115744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45967.192200115744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45967.192200115744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45967.192200115744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45967.192200115744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45967.192200115744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45967.192200115744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45967.192200115744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45967.192200115744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45967.192200115744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45967.192200115744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45967.192200115744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45967.192200115744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45967.192200115744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45967.192200115744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45967.192200115744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45967.192200115744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45967.192200115744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45967.192200115744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45967.192200115744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45967.192200115744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45967.192200115744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45967.192200115744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45967.192200115744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45967.192200115744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45967.192200115744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45967.192200115744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45967.192200115744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45967.192200115744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45967.192200115744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45967.192200115744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45967.192200115744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45967.192200115744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45967.192200115744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45967.192200115744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45967.192200115744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45967.192200115744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45967.192200115744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45967.192200115744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45967.192200115744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45967.192200115744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45967.192200115744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45967.192200115744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45967.192200115744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45967.192200115744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45967.192200115744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45967.192200115744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45967.192200115744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45967.192200115744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45967.192200115744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45967.192200115744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45967.192200115744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45967.192200115744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45967.192200115744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45967.192200115744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45967.192200115744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45967.192200115744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45967.192200115744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45967.192200115744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45967.192200115744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45967.192200115744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45967.192200115744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45967.192200115744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45967.192200115744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45967.192200115744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45967.192200115744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45967.192200115744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45967.192200115744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45967.192200115744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45967.192200115744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45967.192200115744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45967.192200115744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45967.192200115744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45967.192200115744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45967.192200115744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45967.192200115744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45967.192200115744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45967.192200115744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45967.192200115744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45967.192200115744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45967.192200115744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45967.192200115744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45967.192200115744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45967.192200115744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45967.192200115744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45967.192200115744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45967.192200115744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45967.192200115744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45967.192200115744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45967.192200115744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45967.192200115744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45967.192200115744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45967.192200115744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45967.192200115744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45967.192200115744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45967.192200115744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45967.192200115744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45967.192200115744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45967.192200115744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45967.192200115744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45967.192200115744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45967.192200115744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45967.192200115744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45967.192200115744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45967.192200115744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45967.192200115744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45967.192200115744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45967.192200115744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45967.192200115744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45967.192200115744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45967.192200115744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45967.192200115744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45967.192200115744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45967.192200115744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45967.192200115744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45967.192200115744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45967.192200115744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45967.192200115744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45967.192200115744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45967.192200115744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45967.192200115744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45967.192200115744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45967.192200115744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45967.192200115744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45967.192200115744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45967.192200115744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45967.192200115744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45967.192200115744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45967.192200115744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45967.192200115744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45967.192200115744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45967.192200115744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45967.192200115744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45967.192200115744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45967.192200115744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45967.192200115744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45967.192200115744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45967.192200115744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45967.192200115744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45967.192200115744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45967.192200115744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45967.192200115744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45967.192200115744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45967.192200115744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45967.192200115744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45967.192200115744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45967.192200115744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45967.192200115744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45967.192200115744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45967.192200115744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45967.192200115744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45967.192200115744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45967.192200115744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45967.192200115744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45967.192200115744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45967.192200115744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45967.192200115744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45967.192200115744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45967.192200115744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45967.192200115744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45967.192200115744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45967.192200115744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45967.192200115744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45967.192200115744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45967.192200115744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45967.192200115744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45967.192200115744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45967.192200115744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45967.192200115744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45967.192200115744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45967.192200115744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45967.192200115744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45967.192200115744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45967.192200115744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45967.192200115744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45967.192200115744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45967.192200115744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45967.192200115744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45967.192200115744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45967.192200115744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45967.192200115744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45967.192200115744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45967.192200115744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45967.192200115744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45967.192200115744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45967.192200115744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45967.192200115744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45967.192200115744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45967.192200115744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45967.192200115744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45967.192200115744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45967.192200115744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45967.192200115744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45967.192200115744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45967.192200115744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45967.192200115744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45967.192200115744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45967.192200115744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45967.192200115744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45967.192200115744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45967.192200115744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45967.192200115744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45967.192200115744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45967.192200115744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45967.192200115744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45967.192200115744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45967.192200115744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45967.192200115744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45967.192200115744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45967.192200115744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45967.192200115744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45967.192200115744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45967.192200115744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45967.192200115744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45967.192200115744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45967.192200115744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45967.192200115744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45967.192200115744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45967.192200115744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45967.192200115744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45967.192200115744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45967.192200115744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45967.192200115744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45967.192200115744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45967.192200115744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45967.192200115744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45967.192200115744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45967.192200115744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45967.192200115744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45967.192200115744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45967.192200115744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45967.192200115744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45967.192200115744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45967.192200115744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45967.192200115744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45967.192200115744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45967.192200115744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45967.192200115744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45967.192200115744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45967.192200115744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45967.192200115744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45967.192200115744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45967.192200115744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45967.192200115744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45967.192200115744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45967.192200115744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45967.192200115744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45967.192200115744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45967.192200115744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45967.192200115744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45967.192200115744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45967.192200115744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45967.192200115744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45967.192200115744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45967.192200115744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45967.192200115744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45967.192200115744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45967.192200115744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45967.192200115744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45967.192200115744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45967.192200115744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45967.192200115744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45967.192200115744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45967.192200115744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45967.192200115744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45967.192200115744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45967.192200115744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45967.192200115744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45967.192200115744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45967.192200115744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45967.192200115744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45967.192200115744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45967.192200115744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45967.192200115744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45967.192200115744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45967.192200115744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45967.192200115744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45967.192200115744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45967.192200115744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45967.192200115744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45967.192200115744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45967.192200115744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45967.192200115744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45967.192200115744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45967.192200115744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45967.192200115744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45967.192200115744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45967.192200115744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45967.192200115744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45967.192200115744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45967.192200115744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45967.192200115744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45967.192200115744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45967.192200115744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45967.192200115744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45967.192200115744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45967.192200115744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45967.192200115744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45967.192200115744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45967.192200115744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45967.192200115744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45967.192200115744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45967.192200115744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45967.192200115744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45967.192200115744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45967.192200115744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45967.192200115744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45967.192200115744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45967.192200115744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45967.192200115744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45967.192200115744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45967.192200115744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45967.192200115744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45967.192200115744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45967.192200115744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45967.192200115744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45967.192200115744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45967.192200115744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45967.192200115744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45967.192200115744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45967.192200115744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45967.192200115744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45967.192200115744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45967.192200115744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45967.192200115744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45967.192200115744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45967.192200115744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45967.192200115744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45967.192200115744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45967.192200115744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45967.192200115744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45967.192200115744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45967.192200115744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45967.192200115744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45967.192200115744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45967.192200115744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45967.192200115744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45967.192200115744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45967.192200115744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45967.192200115744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45967.192200115744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45967.192200115744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45967.192200115744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45967.192200115744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45967.192200115744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45967.192200115744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45967.192200115744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45967.192200115744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45967.192200115744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45967.192200115744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45967.192200115744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45967.192200115744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45967.192200115744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45967.192200115744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45967.192200115744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45967.192200115744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45967.192200115744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45967.192200115744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45967.192200115744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45967.192200115744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45967.192200115744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45967.192200115744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45967.192200115744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45967.192200115744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45967.192200115744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45967.192200115744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45967.192200115744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45967.192200115744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45967.192200115744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45967.192200115744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45967.192200115744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45967.192200115744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45967.192200115744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45967.192200115744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45967.192200115744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45967.192200115744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45967.192200115744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45967.192200115744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45967.192200115744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45967.192200115744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45967.192200115744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45967.192200115744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45967.192200115744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45967.192200115744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45967.192200115744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45967.192200115744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45967.192200115744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45967.192200115744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45967.192200115744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45967.192200115744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45967.192200115744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45967.192200115744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45967.192200115744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45967.192200115744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45967.192200115744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45967.192200115744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45967.192200115744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45967.192200115744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45967.192200115744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45967.192200115744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45967.192200115744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45967.192200115744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45967.192200115744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45967.192200115744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45967.192200115744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45967.192200115744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45967.192200115744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45967.192200115744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45967.192200115744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45967.192200115744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45967.192200115744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45967.192200115744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45967.192200115744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45967.192200115744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45967.192200115744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45967.192200115744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45967.192200115744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45967.192200115744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45967.192200115744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45967.192200115744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45967.192200115744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45967.192200115744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45967.192200115744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45967.192200115744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45967.192200115744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45967.192200115744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45967.192200115744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45967.192200115744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45967.192200115744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45967.192200115744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45967.192200115744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45967.192200115744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45967.192200115744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45967.192200115744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45967.192200115744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45967.192200115744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45967.192200115744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45967.192200115744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45967.192200115744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45967.192200115744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45967.192200115744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45967.192200115744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45967.192200115744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45967.192200115744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45967.192200115744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45967.192200115744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45967.192200115744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45967.192200115744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45967.192200115744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45967.192200115744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45967.192200115744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45967.192200115744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45967.192200115744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45967.192200115744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45967.192200115744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45967.192200115744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45967.192200115744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45967.192200115744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45967.192200115744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45967.192200115744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45967.192200115744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45967.192200115744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45967.192200115744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45967.192200115744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45967.192200115744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45967.192200115744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45967.192200115744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45967.192200115744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45967.192200115744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45967.192200115744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45967.192200115744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45967.192200115744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45967.192200115744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45967.192200115744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45967.192200115744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45967.192200115744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45967.192200115744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45967.192200115744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45967.192200115744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45967.192200115744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45967.192200115744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45967.192200115744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45967.192200115744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45967.192200115744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45967.192200115744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45967.192200115744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45967.192200115744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45967.192200115744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45967.192200115744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45967.192200115744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45967.192200115744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45967.192200115744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45967.192200115744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45967.192200115744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45967.192200115744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45967.192200115744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45967.192200115744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45967.192200115744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45967.192200115744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45967.192200115744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45967.192200115744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45967.192200115744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45967.192200115744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45967.192200115744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45967.192200115744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45967.192200115744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39117</v>
      </c>
      <c r="B2" s="92" t="str">
        <f>IFERROR(VLOOKUP(D2,DB!A:K,11,0),"")</f>
        <v>R4</v>
      </c>
      <c r="C2" s="94">
        <v>1</v>
      </c>
      <c r="D2" s="92" t="s">
        <v>35092</v>
      </c>
      <c r="E2" s="95" t="s">
        <v>39021</v>
      </c>
      <c r="F2" s="96">
        <v>45703.480717592596</v>
      </c>
      <c r="G2" s="97">
        <f ca="1">IFERROR(NOW()-F2,"")</f>
        <v>263.71148252314742</v>
      </c>
      <c r="H2" s="96">
        <v>45703.474768518521</v>
      </c>
      <c r="I2" s="96" t="str">
        <f>IFERROR(VLOOKUP(D2,DB!A:F,6,0),"")</f>
        <v>SCECO</v>
      </c>
      <c r="J2" s="96" t="str">
        <f>IFERROR(VLOOKUP(D2,DB!A:G,7,0),"")</f>
        <v>Dead</v>
      </c>
      <c r="K2" s="98" t="s">
        <v>39118</v>
      </c>
      <c r="L2" s="92" t="str">
        <f>IFERROR(VLOOKUP(D2,DB!A:I,9,0),"")</f>
        <v>Latis</v>
      </c>
    </row>
    <row r="3" spans="1:16" ht="15" customHeight="1">
      <c r="A3" s="116" t="s">
        <v>39119</v>
      </c>
      <c r="B3" s="116" t="str">
        <f>IFERROR(VLOOKUP(D3,DB!A:K,11,0),"")</f>
        <v>R4</v>
      </c>
      <c r="C3" s="117">
        <v>1</v>
      </c>
      <c r="D3" s="92" t="s">
        <v>36846</v>
      </c>
      <c r="E3" s="95" t="s">
        <v>39021</v>
      </c>
      <c r="F3" s="120">
        <v>45966.783495370371</v>
      </c>
      <c r="G3" s="121">
        <f ca="1">IFERROR(NOW()-F3,"")</f>
        <v>0.40870474537223345</v>
      </c>
      <c r="H3" s="120">
        <v>45966.777777777781</v>
      </c>
      <c r="I3" s="116" t="str">
        <f>IFERROR(VLOOKUP(D3,DB!A:F,6,0),"")</f>
        <v>Generator-SG</v>
      </c>
      <c r="J3" s="116" t="str">
        <f>IFERROR(VLOOKUP(D3,DB!A:G,7,0),"")</f>
        <v>Dead</v>
      </c>
      <c r="K3" s="122" t="s">
        <v>39120</v>
      </c>
      <c r="L3" s="118" t="str">
        <f>IFERROR(VLOOKUP(D3,DB!A:I,9,0),"")</f>
        <v>Latis</v>
      </c>
    </row>
    <row r="4" spans="1:16" ht="15" customHeight="1">
      <c r="A4" s="116" t="s">
        <v>39121</v>
      </c>
      <c r="B4" s="116" t="str">
        <f>IFERROR(VLOOKUP(D4,DB!A:K,11,0),"")</f>
        <v>R4</v>
      </c>
      <c r="C4" s="117">
        <v>1</v>
      </c>
      <c r="D4" s="92" t="s">
        <v>36478</v>
      </c>
      <c r="E4" s="95" t="s">
        <v>39021</v>
      </c>
      <c r="F4" s="120">
        <v>45966.923611111109</v>
      </c>
      <c r="G4" s="121">
        <f ca="1">IFERROR(NOW()-F4,"")</f>
        <v>0.26858900463412283</v>
      </c>
      <c r="H4" s="120">
        <v>45966.917939814812</v>
      </c>
      <c r="I4" s="116" t="str">
        <f>IFERROR(VLOOKUP(D4,DB!A:F,6,0),"")</f>
        <v>Generator-SG</v>
      </c>
      <c r="J4" s="116" t="str">
        <f>IFERROR(VLOOKUP(D4,DB!A:G,7,0),"")</f>
        <v>Dead</v>
      </c>
      <c r="K4" s="122" t="s">
        <v>39120</v>
      </c>
      <c r="L4" s="118" t="str">
        <f>IFERROR(VLOOKUP(D4,DB!A:I,9,0),"")</f>
        <v>Latis</v>
      </c>
    </row>
    <row r="5" spans="1:16" ht="15" customHeight="1">
      <c r="A5" s="116"/>
      <c r="B5" s="116" t="str">
        <f>IFERROR(VLOOKUP(D5,DB!A:K,11,0),"")</f>
        <v/>
      </c>
      <c r="C5" s="117"/>
      <c r="D5" s="92"/>
      <c r="E5" s="95"/>
      <c r="F5" s="120"/>
      <c r="G5" s="121">
        <f ca="1">IFERROR(NOW()-F5,"")</f>
        <v>45967.192200115744</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45967.192200115744</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45967.192200115744</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45967.192200115744</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45967.192200115744</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45967.192200115744</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45967.192200115744</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45967.192200115744</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45967.192200115744</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45967.192200115744</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45967.192200115744</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45967.192200115744</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45967.192200115744</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45967.192200115744</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45967.192200115744</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45967.192200115744</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45967.192200115744</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45967.192200115744</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45967.192200115744</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45967.192200115744</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45967.192200115744</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45967.192200115744</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45967.192200115744</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45967.192200115744</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45967.192200115744</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45967.192200115744</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45967.192200115744</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45967.192200115744</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45967.192200115744</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45967.192200115744</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45967.192200115744</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39122</v>
      </c>
      <c r="B2" s="37" t="str">
        <f>IFERROR(VLOOKUP(D2,DB!A:K,11,0),"")</f>
        <v>R5</v>
      </c>
      <c r="C2" s="37">
        <v>3</v>
      </c>
      <c r="D2" s="115" t="s">
        <v>36011</v>
      </c>
      <c r="E2" s="37" t="s">
        <v>39021</v>
      </c>
      <c r="F2" s="38">
        <v>45891.832060185188</v>
      </c>
      <c r="G2" s="138">
        <f ca="1">IFERROR(NOW()-F2,"")</f>
        <v>75.360139930555306</v>
      </c>
      <c r="H2" s="38">
        <v>45891.790393518517</v>
      </c>
      <c r="I2" s="37" t="str">
        <f>IFERROR(VLOOKUP(D2,DB!A:F,6,0),"")</f>
        <v>Generator-SG</v>
      </c>
      <c r="J2" s="37" t="str">
        <f>IFERROR(VLOOKUP(D2,DB!A:G,7,0),"")</f>
        <v>Vandalized</v>
      </c>
      <c r="K2" s="37" t="s">
        <v>39123</v>
      </c>
      <c r="L2" s="37" t="str">
        <f>IFERROR(VLOOKUP(D2,DB!A:I,9,0),"")</f>
        <v>Latis</v>
      </c>
      <c r="M2" s="114"/>
    </row>
    <row r="3" spans="1:13" ht="30.75">
      <c r="A3" s="37" t="s">
        <v>39124</v>
      </c>
      <c r="B3" s="37" t="str">
        <f>IFERROR(VLOOKUP(D3,DB!A:K,11,0),"")</f>
        <v>R5</v>
      </c>
      <c r="C3" s="37">
        <v>1</v>
      </c>
      <c r="D3" s="37" t="s">
        <v>33268</v>
      </c>
      <c r="E3" s="37" t="s">
        <v>39104</v>
      </c>
      <c r="F3" s="38">
        <v>45926.188877314817</v>
      </c>
      <c r="G3" s="138">
        <f t="shared" ref="G3" ca="1" si="0">IFERROR(NOW()-F3,"")</f>
        <v>41.003322800926981</v>
      </c>
      <c r="H3" s="38">
        <v>45926.158159722225</v>
      </c>
      <c r="I3" s="37" t="str">
        <f>IFERROR(VLOOKUP(D3,DB!A:F,6,0),"")</f>
        <v>SCECO</v>
      </c>
      <c r="J3" s="37" t="str">
        <f>IFERROR(VLOOKUP(D3,DB!A:G,7,0),"")</f>
        <v>Good</v>
      </c>
      <c r="K3" s="37" t="s">
        <v>39125</v>
      </c>
      <c r="L3" s="37" t="str">
        <f>IFERROR(VLOOKUP(D3,DB!A:I,9,0),"")</f>
        <v>Latis</v>
      </c>
      <c r="M3" s="114"/>
    </row>
    <row r="4" spans="1:13" ht="48" customHeight="1">
      <c r="A4" s="146" t="s">
        <v>39126</v>
      </c>
      <c r="B4" s="146" t="str">
        <f>IFERROR(VLOOKUP(D4,DB!A:K,11,0),"")</f>
        <v>R5</v>
      </c>
      <c r="C4" s="146">
        <v>1</v>
      </c>
      <c r="D4" s="146" t="s">
        <v>34758</v>
      </c>
      <c r="E4" s="146" t="s">
        <v>39104</v>
      </c>
      <c r="F4" s="147">
        <v>45948.661111111112</v>
      </c>
      <c r="G4" s="148">
        <f ca="1">IFERROR(NOW()-F4,"")</f>
        <v>18.531089004631212</v>
      </c>
      <c r="H4" s="147">
        <v>45948.661111111112</v>
      </c>
      <c r="I4" s="146" t="str">
        <f>IFERROR(VLOOKUP(D4,DB!A:F,6,0),"")</f>
        <v>SCECO</v>
      </c>
      <c r="J4" s="146" t="str">
        <f>IFERROR(VLOOKUP(D4,DB!A:G,7,0),"")</f>
        <v>Dead</v>
      </c>
      <c r="K4" s="146" t="s">
        <v>39127</v>
      </c>
      <c r="L4" s="146" t="str">
        <f>IFERROR(VLOOKUP(D4,DB!A:I,9,0),"")</f>
        <v>Latis</v>
      </c>
    </row>
    <row r="5" spans="1:13" ht="15">
      <c r="A5" s="146" t="s">
        <v>39128</v>
      </c>
      <c r="B5" s="146" t="str">
        <f>IFERROR(VLOOKUP(D5,DB!A:K,11,0),"")</f>
        <v>R5</v>
      </c>
      <c r="C5" s="146">
        <v>1</v>
      </c>
      <c r="D5" s="146" t="s">
        <v>32330</v>
      </c>
      <c r="E5" s="146" t="s">
        <v>39021</v>
      </c>
      <c r="F5" s="147">
        <v>45966.952418981484</v>
      </c>
      <c r="G5" s="148">
        <f ca="1">IFERROR(NOW()-F5,"")</f>
        <v>0.23978113425982883</v>
      </c>
      <c r="H5" s="147">
        <v>45966.946793981479</v>
      </c>
      <c r="I5" s="146" t="str">
        <f>IFERROR(VLOOKUP(D5,DB!A:F,6,0),"")</f>
        <v>SCECO</v>
      </c>
      <c r="J5" s="146" t="str">
        <f>IFERROR(VLOOKUP(D5,DB!A:G,7,0),"")</f>
        <v>Dead</v>
      </c>
      <c r="K5" s="146" t="s">
        <v>39129</v>
      </c>
      <c r="L5" s="146" t="str">
        <f>IFERROR(VLOOKUP(D5,DB!A:I,9,0),"")</f>
        <v>Latis</v>
      </c>
    </row>
    <row r="6" spans="1:13" ht="15">
      <c r="A6" s="146" t="s">
        <v>39130</v>
      </c>
      <c r="B6" s="146" t="str">
        <f>IFERROR(VLOOKUP(D6,DB!A:K,11,0),"")</f>
        <v>R5</v>
      </c>
      <c r="C6" s="146">
        <v>1</v>
      </c>
      <c r="D6" s="146" t="s">
        <v>33933</v>
      </c>
      <c r="E6" s="146" t="s">
        <v>39021</v>
      </c>
      <c r="F6" s="147">
        <v>45967.176620370374</v>
      </c>
      <c r="G6" s="148">
        <f ca="1">IFERROR(NOW()-F6,"")</f>
        <v>1.557974536990514E-2</v>
      </c>
      <c r="H6" s="147">
        <v>45967.170891203707</v>
      </c>
      <c r="I6" s="146" t="str">
        <f>IFERROR(VLOOKUP(D6,DB!A:F,6,0),"")</f>
        <v>Generator-SG</v>
      </c>
      <c r="J6" s="146" t="str">
        <f>IFERROR(VLOOKUP(D6,DB!A:G,7,0),"")</f>
        <v>Vandalized</v>
      </c>
      <c r="K6" s="146" t="s">
        <v>39131</v>
      </c>
      <c r="L6" s="146" t="str">
        <f>IFERROR(VLOOKUP(D6,DB!A:I,9,0),"")</f>
        <v>Latis</v>
      </c>
    </row>
    <row r="7" spans="1:13" ht="15">
      <c r="A7" s="146"/>
      <c r="B7" s="146" t="str">
        <f>IFERROR(VLOOKUP(D7,DB!A:K,11,0),"")</f>
        <v/>
      </c>
      <c r="C7" s="146"/>
      <c r="D7" s="146"/>
      <c r="E7" s="146"/>
      <c r="F7" s="147"/>
      <c r="G7" s="148">
        <f ca="1">IFERROR(NOW()-F7,"")</f>
        <v>45967.192200115744</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45967.192200115744</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45967.192200115744</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45967.192200115744</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45967.192200115744</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45967.192200115744</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45967.192200115744</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45967.192200115744</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45967.192200115744</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45967.192200115744</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45967.192200115744</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45967.192200115744</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45967.192200115744</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45967.192200115744</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45967.192200115744</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45967.192200115744</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45967.192200115744</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45967.192200115744</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45967.192200115744</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45967.192200115744</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45967.192200115744</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45967.192200115744</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45967.192200115744</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45967.192200115744</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45967.192200115744</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45967.192200115744</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45967.192200115744</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45967.192200115744</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45967.192200115744</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45967.192200115744</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45967.192200115744</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45967.192200115744</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45967.192200115744</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45967.192200115744</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45967.192200115744</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45967.192200115744</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45967.192200115744</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45967.192200115744</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45967.192200115744</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45967.192200115744</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45967.192200115744</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45967.192200115744</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45967.192200115744</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45967.192200115744</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45967.192200115744</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45967.192200115744</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45967.192200115744</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45967.192200115744</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45967.192200115744</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45967.192200115744</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45967.192200115744</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45967.192200115744</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45967.192200115744</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45967.192200115744</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45967.192200115744</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45967.192200115744</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45967.192200115744</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45967.192200115744</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45967.192200115744</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45967.192200115744</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45967.192200115744</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45967.192200115744</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45967.192200115744</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45967.192200115744</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45967.192200115744</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45967.192200115744</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45967.192200115744</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45967.192200115744</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45967.192200115744</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45967.192200115744</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45967.192200115744</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45967.192200115744</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45967.192200115744</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45967.192200115744</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45967.192200115744</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45967.192200115744</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45967.192200115744</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45967.192200115744</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45967.192200115744</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45967.192200115744</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45967.192200115744</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45967.192200115744</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45967.192200115744</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45967.192200115744</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45967.192200115744</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45967.192200115744</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45967.192200115744</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45967.192200115744</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45967.192200115744</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45967.192200115744</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45967.192200115744</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45967.192200115744</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45967.192200115744</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45967.192200115744</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45967.192200115744</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45967.192200115744</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45967.192200115744</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45967.192200115744</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45967.192200115744</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45967.192200115744</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45967.192200115744</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45967.192200115744</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45967.192200115744</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45967.192200115744</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45967.192200115744</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45967.192200115744</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45967.192200115744</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45967.192200115744</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45967.192200115744</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45967.192200115744</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45967.192200115744</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45967.192200115744</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45967.192200115744</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45967.192200115744</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45967.192200115744</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45967.192200115744</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45967.192200115744</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45967.192200115744</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45967.192200115744</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45967.192200115744</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45967.192200115744</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45967.192200115744</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45967.192200115744</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45967.192200115744</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45967.192200115744</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45967.192200115744</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45967.192200115744</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45967.192200115744</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45967.192200115744</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45967.192200115744</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45967.192200115744</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45967.192200115744</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45967.192200115744</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45967.192200115744</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45967.192200115744</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45967.192200115744</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45967.192200115744</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45967.192200115744</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45967.192200115744</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45967.192200115744</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45967.192200115744</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45967.192200115744</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45967.192200115744</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45967.192200115744</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45967.192200115744</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45967.192200115744</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45967.192200115744</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45967.192200115744</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45967.192200115744</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45967.192200115744</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45967.192200115744</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45967.192200115744</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45967.192200115744</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45967.192200115744</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45967.192200115744</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45967.192200115744</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45967.192200115744</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45967.192200115744</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45967.192200115744</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45967.192200115744</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45967.192200115744</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45967.192200115744</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45967.192200115744</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45967.192200115744</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45967.192200115744</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45967.192200115744</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45967.192200115744</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45967.192200115744</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45967.192200115744</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45967.192200115744</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45967.192200115744</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45967.192200115744</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45967.192200115744</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45967.192200115744</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45967.192200115744</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45967.192200115744</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45967.192200115744</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45967.192200115744</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45967.192200115744</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45967.192200115744</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45967.192200115744</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45967.192200115744</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45967.192200115744</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45967.192200115744</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45967.192200115744</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45967.192200115744</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45967.192200115744</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45967.192200115744</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45967.192200115744</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45967.192200115744</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45967.192200115744</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45967.192200115744</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45967.192200115744</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45967.192200115744</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45967.192200115744</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45967.192200115744</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45967.192200115744</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45967.192200115744</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45967.192200115744</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45967.192200115744</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45967.192200115744</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45967.192200115744</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45967.192200115744</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45967.192200115744</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45967.192200115744</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45967.192200115744</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45967.192200115744</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45967.192200115744</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45967.192200115744</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45967.192200115744</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45967.192200115744</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45967.192200115744</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45967.192200115744</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45967.192200115744</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45967.192200115744</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45967.192200115744</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45967.192200115744</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45967.192200115744</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45967.192200115744</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45967.192200115744</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45967.192200115744</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45967.192200115744</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45967.192200115744</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45967.192200115744</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45967.192200115744</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45967.192200115744</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45967.192200115744</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45967.192200115744</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45967.192200115744</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45967.192200115744</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45967.192200115744</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45967.192200115744</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45967.192200115744</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45967.192200115744</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45967.192200115744</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45967.192200115744</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45967.192200115744</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45967.192200115744</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45967.192200115744</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45967.192200115744</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45967.192200115744</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45967.192200115744</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45967.192200115744</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45967.192200115744</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45967.192200115744</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45967.192200115744</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45967.192200115744</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45967.192200115744</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45967.192200115744</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45967.192200115744</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45967.192200115744</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45967.192200115744</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45967.192200115744</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45967.192200115744</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45967.192200115744</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45967.192200115744</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45967.192200115744</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45967.192200115744</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45967.192200115744</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45967.192200115744</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45967.192200115744</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45967.192200115744</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45967.192200115744</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45967.192200115744</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45967.192200115744</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45967.192200115744</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45967.192200115744</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45967.192200115744</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45967.192200115744</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45967.192200115744</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45967.192200115744</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45967.192200115744</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45967.192200115744</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45967.192200115744</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45967.192200115744</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45967.192200115744</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45967.192200115744</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45967.192200115744</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45967.192200115744</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45967.192200115744</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45967.192200115744</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45967.192200115744</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45967.192200115744</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45967.192200115744</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45967.192200115744</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45967.192200115744</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45967.192200115744</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45967.192200115744</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45967.192200115744</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45967.192200115744</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45967.192200115744</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45967.192200115744</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45967.192200115744</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45967.192200115744</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45967.192200115744</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45967.192200115744</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45967.192200115744</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45967.192200115744</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45967.192200115744</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45967.192200115744</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45967.192200115744</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45967.192200115744</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45967.192200115744</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45967.192200115744</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45967.192200115744</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45967.192200115744</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45967.192200115744</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45967.192200115744</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45967.192200115744</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45967.192200115744</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45967.192200115744</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45967.192200115744</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45967.192200115744</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45967.192200115744</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45967.192200115744</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45967.192200115744</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45967.192200115744</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45967.192200115744</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45967.192200115744</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45967.192200115744</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45967.192200115744</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45967.192200115744</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45967.192200115744</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45967.192200115744</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45967.192200115744</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45967.192200115744</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45967.192200115744</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45967.192200115744</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45967.192200115744</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45967.192200115744</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2025-11-06T01:37:21Z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