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19" documentId="120_S{2AC9BD13-BADA-5192-A53E-5A8FF88502F6}" xr6:coauthVersionLast="47" xr6:coauthVersionMax="47" xr10:uidLastSave="{5BCC428A-A8C2-4D1E-BBE9-1C5E186A8D4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<sst xmlns="http://schemas.openxmlformats.org/spreadsheetml/2006/main" count="180320" uniqueCount="39144">
  <si>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</si>
  <si>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</si>
  <si>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</si>
  <si>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</si>
  <si>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</si>
  <si>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</si>
  <si>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</si>
  <si>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</si>
  <si>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</si>
  <si>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</si>
  <si>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</si>
  <si>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</si>
  <si>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</si>
  <si>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</si>
  <si>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</si>
  <si>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</si>
  <si>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</si>
  <si>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</si>
  <si>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</si>
  <si>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</si>
  <si>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</si>
  <si>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</si>
  <si>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</si>
  <si>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</si>
  <si>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</si>
  <si>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</si>
  <si>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</si>
  <si>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</si>
  <si>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</si>
  <si>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</si>
  <si>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</si>
  <si>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</si>
  <si>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</si>
  <si>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</si>
  <si>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</si>
  <si>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</si>
  <si>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</si>
  <si>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</si>
  <si>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</si>
  <si>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</si>
  <si>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</si>
  <si>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</si>
  <si>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</si>
  <si>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</si>
  <si>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</si>
  <si>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</si>
  <si>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</si>
  <si>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</si>
  <si>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</si>
  <si>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</si>
  <si>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</si>
  <si>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</si>
  <si>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</si>
  <si>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</si>
  <si>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</si>
  <si>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</si>
  <si>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</si>
  <si>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</si>
  <si>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</si>
  <si>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</si>
  <si>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</si>
  <si>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</si>
  <si>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</si>
  <si>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</si>
  <si>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</si>
  <si>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</si>
  <si>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</si>
  <si>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</si>
  <si>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</si>
  <si>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</si>
  <si>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</si>
  <si>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</si>
  <si>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</si>
  <si>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</si>
  <si>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</si>
  <si>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</si>
  <si>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</si>
  <si>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</si>
  <si>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</si>
  <si>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</si>
  <si>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</si>
  <si>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</si>
  <si>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</si>
  <si>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</si>
  <si>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</si>
  <si>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</si>
  <si>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</si>
  <si>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</si>
  <si>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</si>
  <si>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</si>
  <si>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</si>
  <si>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</si>
  <si>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</si>
  <si>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</si>
  <si>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</si>
  <si>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</si>
  <si>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</si>
  <si>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</si>
  <si>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</si>
  <si>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</si>
  <si>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</si>
  <si>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</si>
  <si>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</si>
  <si>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</si>
  <si>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</si>
  <si>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</si>
  <si>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</si>
  <si>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</si>
  <si>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</si>
  <si>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</si>
  <si>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</si>
  <si>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</si>
  <si>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</si>
  <si>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</si>
  <si>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</si>
  <si>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</si>
  <si>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</si>
  <si>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</si>
  <si>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</si>
  <si>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</si>
  <si>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</si>
  <si>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</si>
  <si>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</si>
  <si>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</si>
  <si>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</si>
  <si>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</si>
  <si>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</si>
  <si>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</si>
  <si>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</si>
  <si>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</si>
  <si>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</si>
  <si>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</si>
  <si>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</si>
  <si>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</si>
  <si>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</si>
  <si>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</si>
  <si>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</si>
  <si>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</si>
  <si>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</si>
  <si>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</si>
  <si>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</si>
  <si>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</si>
  <si>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</si>
  <si>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</si>
  <si>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</si>
  <si>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</si>
  <si>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</si>
  <si>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</si>
  <si>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</si>
  <si>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</si>
  <si>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</si>
  <si>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</si>
  <si>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</si>
  <si>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</si>
  <si>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</si>
  <si>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</si>
  <si>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</si>
  <si>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</si>
  <si>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</si>
  <si>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</si>
  <si>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</si>
  <si>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</si>
  <si>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</si>
  <si>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</si>
  <si>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</si>
  <si>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</si>
  <si>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</si>
  <si>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</si>
  <si>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</si>
  <si>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</si>
  <si>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</si>
  <si>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</si>
  <si>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</si>
  <si>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</si>
  <si>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</si>
  <si>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</si>
  <si>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</si>
  <si>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</si>
  <si>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</si>
  <si>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</si>
  <si>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</si>
  <si>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</si>
  <si>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</si>
  <si>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</si>
  <si>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</si>
  <si>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</si>
  <si>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</si>
  <si>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</si>
  <si>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</si>
  <si>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</si>
  <si>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</si>
  <si>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</si>
  <si>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</si>
  <si>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</si>
  <si>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</si>
  <si>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</si>
  <si>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</si>
  <si>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</si>
  <si>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</si>
  <si>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</si>
  <si>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</si>
  <si>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</si>
  <si>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</si>
  <si>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</si>
  <si>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</si>
  <si>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</si>
  <si>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</si>
  <si>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</si>
  <si>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</si>
  <si>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</si>
  <si>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</si>
  <si>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</si>
  <si>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</si>
  <si>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</si>
  <si>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</si>
  <si>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</si>
  <si>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</si>
  <si>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</si>
  <si>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</si>
  <si>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</si>
  <si>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</si>
  <si>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</si>
  <si>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</si>
  <si>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</si>
  <si>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</si>
  <si>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</si>
  <si>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</si>
  <si>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</si>
  <si>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</si>
  <si>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</si>
  <si>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</si>
  <si>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</si>
  <si>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</si>
  <si>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</si>
  <si>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</si>
  <si>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</si>
  <si>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</si>
  <si>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</si>
  <si>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</si>
  <si>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</si>
  <si>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</si>
  <si>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</si>
  <si>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</si>
  <si>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</si>
  <si>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</si>
  <si>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</si>
  <si>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</si>
  <si>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</si>
  <si>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</si>
  <si>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</si>
  <si>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</si>
  <si>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</si>
  <si>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</si>
  <si>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</si>
  <si>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</si>
  <si>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</si>
  <si>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</si>
  <si>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</si>
  <si>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</si>
  <si>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</si>
  <si>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</si>
  <si>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</si>
  <si>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</si>
  <si>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</si>
  <si>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</si>
  <si>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</si>
  <si>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</si>
  <si>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</si>
  <si>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</si>
  <si>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</si>
  <si>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</si>
  <si>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</si>
  <si>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</si>
  <si>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</si>
  <si>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</si>
  <si>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</si>
  <si>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</si>
  <si>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</si>
  <si>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</si>
  <si>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</si>
  <si>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</si>
  <si>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</si>
  <si>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</si>
  <si>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</si>
  <si>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</si>
  <si>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</si>
  <si>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</si>
  <si>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</si>
  <si>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</si>
  <si>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</si>
  <si>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</si>
  <si>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</si>
  <si>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</si>
  <si>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</si>
  <si>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</si>
  <si>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</si>
  <si>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</si>
  <si>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</si>
  <si>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</si>
  <si>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</si>
  <si>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</si>
  <si>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</si>
  <si>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</si>
  <si>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</si>
  <si>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</si>
  <si>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</si>
  <si>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</si>
  <si>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</si>
  <si>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</si>
  <si>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</si>
  <si>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</si>
  <si>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</si>
  <si>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</si>
  <si>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</si>
  <si>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</si>
  <si>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</si>
  <si>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</si>
  <si>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</si>
  <si>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</si>
  <si>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</si>
  <si>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</si>
  <si>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</si>
  <si>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</si>
  <si>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</si>
  <si>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</si>
  <si>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</si>
  <si>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</si>
  <si>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</si>
  <si>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</si>
  <si>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</si>
  <si>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</si>
  <si>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</si>
  <si>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</si>
  <si>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</si>
  <si>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</si>
  <si>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</si>
  <si>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</si>
  <si>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</si>
  <si>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</si>
  <si>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</si>
  <si>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</si>
  <si>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</si>
  <si>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</si>
  <si>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</si>
  <si>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</si>
  <si>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</si>
  <si>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</si>
  <si>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</si>
  <si>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</si>
  <si>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</si>
  <si>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</si>
  <si>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</si>
  <si>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</si>
  <si>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</si>
  <si>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</si>
  <si>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</si>
  <si>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</si>
  <si>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</si>
  <si>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</si>
  <si>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</si>
  <si>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</si>
  <si>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</si>
  <si>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</si>
  <si>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</si>
  <si>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</si>
  <si>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</si>
  <si>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</si>
  <si>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</si>
  <si>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</si>
  <si>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</si>
  <si>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</si>
  <si>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</si>
  <si>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</si>
  <si>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</si>
  <si>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</si>
  <si>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</si>
  <si>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</si>
  <si>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</si>
  <si>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</si>
  <si>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</si>
  <si>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</si>
  <si>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</si>
  <si>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</si>
  <si>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</si>
  <si>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</si>
  <si>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</si>
  <si>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</si>
  <si>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</si>
  <si>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</si>
  <si>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</si>
  <si>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</si>
  <si>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</si>
  <si>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</si>
  <si>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</si>
  <si>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</si>
  <si>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</si>
  <si>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</si>
  <si>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</si>
  <si>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</si>
  <si>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</si>
  <si>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</si>
  <si>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</si>
  <si>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</si>
  <si>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</si>
  <si>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</si>
  <si>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</si>
  <si>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</si>
  <si>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</si>
  <si>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</si>
  <si>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</si>
  <si>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</si>
  <si>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</si>
  <si>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</si>
  <si>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</si>
  <si>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</si>
  <si>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</si>
  <si>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</si>
  <si>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</si>
  <si>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</si>
  <si>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</si>
  <si>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</si>
  <si>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</si>
  <si>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</si>
  <si>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</si>
  <si>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</si>
  <si>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</si>
  <si>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</si>
  <si>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</si>
  <si>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</si>
  <si>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</si>
  <si>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</si>
  <si>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</si>
  <si>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</si>
  <si>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</si>
  <si>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</si>
  <si>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</si>
  <si>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</si>
  <si>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</si>
  <si>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</si>
  <si>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</si>
  <si>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</si>
  <si>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</si>
  <si>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</si>
  <si>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</si>
  <si>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</si>
  <si>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</si>
  <si>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</si>
  <si>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</si>
  <si>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</si>
  <si>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</si>
  <si>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</si>
  <si>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</si>
  <si>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</si>
  <si>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</si>
  <si>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</si>
  <si>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</si>
  <si>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</si>
  <si>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</si>
  <si>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</si>
  <si>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</si>
  <si>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</si>
  <si>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</si>
  <si>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</si>
  <si>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</si>
  <si>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</si>
  <si>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</si>
  <si>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</si>
  <si>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</si>
  <si>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</si>
  <si>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</si>
  <si>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</si>
  <si>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</si>
  <si>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</si>
  <si>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</si>
  <si>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</si>
  <si>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</si>
  <si>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</si>
  <si>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</si>
  <si>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</si>
  <si>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</si>
  <si>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</si>
  <si>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</si>
  <si>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</si>
  <si>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</si>
  <si>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</si>
  <si>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</si>
  <si>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</si>
  <si>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</si>
  <si>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</si>
  <si>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</si>
  <si>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</si>
  <si>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</si>
  <si>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</si>
  <si>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</si>
  <si>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</si>
  <si>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</si>
  <si>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</si>
  <si>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</si>
  <si>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</si>
  <si>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</si>
  <si>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</si>
  <si>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</si>
  <si>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</si>
  <si>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</si>
  <si>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</si>
  <si>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</si>
  <si>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</si>
  <si>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</si>
  <si>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</si>
  <si>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</si>
  <si>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</si>
  <si>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</si>
  <si>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</si>
  <si>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</si>
  <si>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</si>
  <si>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</si>
  <si>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</si>
  <si>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</si>
  <si>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</si>
  <si>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</si>
  <si>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</si>
  <si>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</si>
  <si>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</si>
  <si>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</si>
  <si>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</si>
  <si>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</si>
  <si>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</si>
  <si>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</si>
  <si>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</si>
  <si>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</si>
  <si>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</si>
  <si>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</si>
  <si>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</si>
  <si>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</si>
  <si>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</si>
  <si>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</si>
  <si>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</si>
  <si>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</si>
  <si>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</si>
  <si>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</si>
  <si>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</si>
  <si>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</si>
  <si>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</si>
  <si>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</si>
  <si>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</si>
  <si>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</si>
  <si>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</si>
  <si>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</si>
  <si>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</si>
  <si>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</si>
  <si>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</si>
  <si>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</si>
  <si>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</si>
  <si>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</si>
  <si>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</si>
  <si>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</si>
  <si>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</si>
  <si>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</si>
  <si>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</si>
  <si>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</si>
  <si>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</si>
  <si>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</si>
  <si>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</si>
  <si>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</si>
  <si>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</si>
  <si>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</si>
  <si>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</si>
  <si>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</si>
  <si>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</si>
  <si>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</si>
  <si>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</si>
  <si>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</si>
  <si>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</si>
  <si>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</si>
  <si>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</si>
  <si>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</si>
  <si>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</si>
  <si>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</si>
  <si>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</si>
  <si>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</si>
  <si>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</si>
  <si>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</si>
  <si>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</si>
  <si>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</si>
  <si>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</si>
  <si>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</si>
  <si>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</si>
  <si>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</si>
  <si>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</si>
  <si>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</si>
  <si>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</si>
  <si>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</si>
  <si>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</si>
  <si>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</si>
  <si>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</si>
  <si>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</si>
  <si>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</si>
  <si>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</si>
  <si>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</si>
  <si>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</si>
  <si>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</si>
  <si>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</si>
  <si>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</si>
  <si>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</si>
  <si>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</si>
  <si>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</si>
  <si>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</si>
  <si>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</si>
  <si>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</si>
  <si>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</si>
  <si>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</si>
  <si>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</si>
  <si>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</si>
  <si>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</si>
  <si>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</si>
  <si>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</si>
  <si>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</si>
  <si>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</si>
  <si>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</si>
  <si>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</si>
  <si>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</si>
  <si>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</si>
  <si>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</si>
  <si>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</si>
  <si>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</si>
  <si>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</si>
  <si>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</si>
  <si>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</si>
  <si>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</si>
  <si>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</si>
  <si>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</si>
  <si>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</si>
  <si>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</si>
  <si>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</si>
  <si>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</si>
  <si>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</si>
  <si>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</si>
  <si>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</si>
  <si>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</si>
  <si>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</si>
  <si>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</si>
  <si>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</si>
  <si>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</si>
  <si>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</si>
  <si>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</si>
  <si>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</si>
  <si>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</si>
  <si>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</si>
  <si>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</si>
  <si>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</si>
  <si>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</si>
  <si>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</si>
  <si>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</si>
  <si>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</si>
  <si>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</si>
  <si>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</si>
  <si>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</si>
  <si>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</si>
  <si>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</si>
  <si>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</si>
  <si>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</si>
  <si>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</si>
  <si>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</si>
  <si>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</si>
  <si>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</si>
  <si>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</si>
  <si>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</si>
  <si>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</si>
  <si>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</si>
  <si>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</si>
  <si>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</si>
  <si>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</si>
  <si>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</si>
  <si>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</si>
  <si>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</si>
  <si>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</si>
  <si>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</si>
  <si>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</si>
  <si>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</si>
  <si>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</si>
  <si>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</si>
  <si>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</si>
  <si>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</si>
  <si>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</si>
  <si>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</si>
  <si>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</si>
  <si>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</si>
  <si>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</si>
  <si>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</si>
  <si>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</si>
  <si>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</si>
  <si>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</si>
  <si>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</si>
  <si>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</si>
  <si>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</si>
  <si>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</si>
  <si>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</si>
  <si>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</si>
  <si>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</si>
  <si>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</si>
  <si>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</si>
  <si>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</si>
  <si>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</si>
  <si>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</si>
  <si>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</si>
  <si>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</si>
  <si>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</si>
  <si>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</si>
  <si>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</si>
  <si>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</si>
  <si>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</si>
  <si>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</si>
  <si>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</si>
  <si>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</si>
  <si>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</si>
  <si>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</si>
  <si>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</si>
  <si>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</si>
  <si>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</si>
  <si>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</si>
  <si>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</si>
  <si>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</si>
  <si>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</si>
  <si>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</si>
  <si>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</si>
  <si>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</si>
  <si>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</si>
  <si>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</si>
  <si>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</si>
  <si>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</si>
  <si>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</si>
  <si>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</si>
  <si>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</si>
  <si>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</si>
  <si>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</si>
  <si>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</si>
  <si>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</si>
  <si>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</si>
  <si>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</si>
  <si>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</si>
  <si>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</si>
  <si>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</si>
  <si>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</si>
  <si>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</si>
  <si>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</si>
  <si>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</si>
  <si>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</si>
  <si>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</si>
  <si>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</si>
  <si>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</si>
  <si>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</si>
  <si>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</si>
  <si>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</si>
  <si>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</si>
  <si>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</si>
  <si>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</si>
  <si>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</si>
  <si>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</si>
  <si>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</si>
  <si>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</si>
  <si>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</si>
  <si>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</si>
  <si>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</si>
  <si>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</si>
  <si>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</si>
  <si>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</si>
  <si>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</si>
  <si>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</si>
  <si>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</si>
  <si>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</si>
  <si>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</si>
  <si>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</si>
  <si>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</si>
  <si>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</si>
  <si>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</si>
  <si>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</si>
  <si>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</si>
  <si>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</si>
  <si>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</si>
  <si>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</si>
  <si>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</si>
  <si>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</si>
  <si>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</si>
  <si>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</si>
  <si>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</si>
  <si>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</si>
  <si>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</si>
  <si>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</si>
  <si>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</si>
  <si>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</si>
  <si>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</si>
  <si>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</si>
  <si>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</si>
  <si>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</si>
  <si>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</si>
  <si>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</si>
  <si>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</si>
  <si>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</si>
  <si>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</si>
  <si>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</si>
  <si>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</si>
  <si>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</si>
  <si>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</si>
  <si>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</si>
  <si>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</si>
  <si>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</si>
  <si>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</si>
  <si>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</si>
  <si>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</si>
  <si>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</si>
  <si>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</si>
  <si>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</si>
  <si>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</si>
  <si>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</si>
  <si>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</si>
  <si>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</si>
  <si>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</si>
  <si>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</si>
  <si>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</si>
  <si>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</si>
  <si>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</si>
  <si>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</si>
  <si>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</si>
  <si>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</si>
  <si>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</si>
  <si>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</si>
  <si>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</si>
  <si>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</si>
  <si>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</si>
  <si>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</si>
  <si>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</si>
  <si>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</si>
  <si>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</si>
  <si>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</si>
  <si>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</si>
  <si>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</si>
  <si>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</si>
  <si>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</si>
  <si>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</si>
  <si>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</si>
  <si>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</si>
  <si>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</si>
  <si>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</si>
  <si>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</si>
  <si>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</si>
  <si>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</si>
  <si>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</si>
  <si>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</si>
  <si>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</si>
  <si>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</si>
  <si>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</si>
  <si>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</si>
  <si>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</si>
  <si>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</si>
  <si>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</si>
  <si>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</si>
  <si>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</si>
  <si>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</si>
  <si>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</si>
  <si>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</si>
  <si>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</si>
  <si>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</si>
  <si>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</si>
  <si>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</si>
  <si>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</si>
  <si>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</si>
  <si>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</si>
  <si>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</si>
  <si>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</si>
  <si>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</si>
  <si>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</si>
  <si>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</si>
  <si>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</si>
  <si>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</si>
  <si>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</si>
  <si>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</si>
  <si>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</si>
  <si>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</si>
  <si>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</si>
  <si>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</si>
  <si>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</si>
  <si>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</si>
  <si>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</si>
  <si>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</si>
  <si>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</si>
  <si>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</si>
  <si>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</si>
  <si>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</si>
  <si>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</si>
  <si>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</si>
  <si>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</si>
  <si>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</si>
  <si>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</si>
  <si>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</si>
  <si>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</si>
  <si>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</si>
  <si>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</si>
  <si>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</si>
  <si>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</si>
  <si>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</si>
  <si>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</si>
  <si>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</si>
  <si>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</si>
  <si>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</si>
  <si>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</si>
  <si>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</si>
  <si>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</si>
  <si>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</si>
  <si>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</si>
  <si>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</si>
  <si>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</si>
  <si>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</si>
  <si>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</si>
  <si>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</si>
  <si>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</si>
  <si>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</si>
  <si>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</si>
  <si>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</si>
  <si>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</si>
  <si>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</si>
  <si>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</si>
  <si>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</si>
  <si>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</si>
  <si>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</si>
  <si>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</si>
  <si>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</si>
  <si>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</si>
  <si>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</si>
  <si>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</si>
  <si>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</si>
  <si>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</si>
  <si>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</si>
  <si>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</si>
  <si>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</si>
  <si>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</si>
  <si>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</si>
  <si>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</si>
  <si>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</si>
  <si>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</si>
  <si>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</si>
  <si>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</si>
  <si>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</si>
  <si>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</si>
  <si>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</si>
  <si>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</si>
  <si>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</si>
  <si>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</si>
  <si>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</si>
  <si>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</si>
  <si>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</si>
  <si>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</si>
  <si>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</si>
  <si>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</si>
  <si>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</si>
  <si>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</si>
  <si>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</si>
  <si>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</si>
  <si>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</si>
  <si>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</si>
  <si>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</si>
  <si>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</si>
  <si>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</si>
  <si>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</si>
  <si>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</si>
  <si>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</si>
  <si>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</si>
  <si>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</si>
  <si>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</si>
  <si>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</si>
  <si>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</si>
  <si>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</si>
  <si>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</si>
  <si>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</si>
  <si>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</si>
  <si>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</si>
  <si>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</si>
  <si>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</si>
  <si>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</si>
  <si>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</si>
  <si>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</si>
  <si>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</si>
  <si>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</si>
  <si>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</si>
  <si>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</si>
  <si>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</si>
  <si>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</si>
  <si>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</si>
  <si>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</si>
  <si>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</si>
  <si>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</si>
  <si>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</si>
  <si>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</si>
  <si>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</si>
  <si>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</si>
  <si>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</si>
  <si>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</si>
  <si>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</si>
  <si>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</si>
  <si>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</si>
  <si>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</si>
  <si>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</si>
  <si>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</si>
  <si>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</si>
  <si>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</si>
  <si>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</si>
  <si>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</si>
  <si>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</si>
  <si>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</si>
  <si>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</si>
  <si>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</si>
  <si>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</si>
  <si>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</si>
  <si>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</si>
  <si>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</si>
  <si>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</si>
  <si>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</si>
  <si>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</si>
  <si>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</si>
  <si>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</si>
  <si>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</si>
  <si>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</si>
  <si>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</si>
  <si>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</si>
  <si>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</si>
  <si>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</si>
  <si>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</si>
  <si>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</si>
  <si>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</si>
  <si>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</si>
  <si>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</si>
  <si>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</si>
  <si>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</si>
  <si>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</si>
  <si>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</si>
  <si>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</si>
  <si>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</si>
  <si>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</si>
  <si>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</si>
  <si>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</si>
  <si>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</si>
  <si>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</si>
  <si>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</si>
  <si>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</si>
  <si>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</si>
  <si>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</si>
  <si>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</si>
  <si>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</si>
  <si>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</si>
  <si>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</si>
  <si>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</si>
  <si>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</si>
  <si>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</si>
  <si>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</si>
  <si>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</si>
  <si>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</si>
  <si>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</si>
  <si>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</si>
  <si>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</si>
  <si>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</si>
  <si>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</si>
  <si>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</si>
  <si>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</si>
  <si>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</si>
  <si>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</si>
  <si>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</si>
  <si>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</si>
  <si>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</si>
  <si>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</si>
  <si>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</si>
  <si>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</si>
  <si>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</si>
  <si>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</si>
  <si>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</si>
  <si>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</si>
  <si>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</si>
  <si>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</si>
  <si>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</si>
  <si>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</si>
  <si>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</si>
  <si>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</si>
  <si>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</si>
  <si>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</si>
  <si>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</si>
  <si>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</si>
  <si>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</si>
  <si>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</si>
  <si>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</si>
  <si>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</si>
  <si>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</si>
  <si>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</si>
  <si>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</si>
  <si>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</si>
  <si>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</si>
  <si>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</si>
  <si>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</si>
  <si>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</si>
  <si>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</si>
  <si>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</si>
  <si>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</si>
  <si>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</si>
  <si>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</si>
  <si>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</si>
  <si>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</si>
  <si>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</si>
  <si>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</si>
  <si>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</si>
  <si>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</si>
  <si>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</si>
  <si>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</si>
  <si>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</si>
  <si>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</si>
  <si>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</si>
  <si>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</si>
  <si>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</si>
  <si>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</si>
  <si>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</si>
  <si>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</si>
  <si>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</si>
  <si>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</si>
  <si>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</si>
  <si>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</si>
  <si>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</si>
  <si>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</si>
  <si>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</si>
  <si>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</si>
  <si>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</si>
  <si>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</si>
  <si>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</si>
  <si>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</si>
  <si>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</si>
  <si>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</si>
  <si>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</si>
  <si>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</si>
  <si>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</si>
  <si>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</si>
  <si>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</si>
  <si>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</si>
  <si>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</si>
  <si>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</si>
  <si>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</si>
  <si>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</si>
  <si>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</si>
  <si>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</si>
  <si>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</si>
  <si>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</si>
  <si>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</si>
  <si>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</si>
  <si>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</si>
  <si>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</si>
  <si>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</si>
  <si>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</si>
  <si>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</si>
  <si>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</si>
  <si>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</si>
  <si>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</si>
  <si>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</si>
  <si>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</si>
  <si>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</si>
  <si>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</si>
  <si>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</si>
  <si>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</si>
  <si>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</si>
  <si>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</si>
  <si>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</si>
  <si>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</si>
  <si>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</si>
  <si>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</si>
  <si>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</si>
  <si>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</si>
  <si>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</si>
  <si>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</si>
  <si>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</si>
  <si>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</si>
  <si>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</si>
  <si>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</si>
  <si>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</si>
  <si>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</si>
  <si>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</si>
  <si>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</si>
  <si>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</si>
  <si>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</si>
  <si>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</si>
  <si>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</si>
  <si>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</si>
  <si>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</si>
  <si>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</si>
  <si>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</si>
  <si>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</si>
  <si>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</si>
  <si>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</si>
  <si>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</si>
  <si>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</si>
  <si>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</si>
  <si>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</si>
  <si>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</si>
  <si>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</si>
  <si>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</si>
  <si>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</si>
  <si>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</si>
  <si>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</si>
  <si>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</si>
  <si>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</si>
  <si>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</si>
  <si>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</si>
  <si>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</si>
  <si>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</si>
  <si>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</si>
  <si>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</si>
  <si>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</si>
  <si>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</si>
  <si>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</si>
  <si>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</si>
  <si>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</si>
  <si>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</si>
  <si>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</si>
  <si>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</si>
  <si>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</si>
  <si>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</si>
  <si>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</si>
  <si>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</si>
  <si>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</si>
  <si>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</si>
  <si>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</si>
  <si>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</si>
  <si>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</si>
  <si>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</si>
  <si>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</si>
  <si>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</si>
  <si>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</si>
  <si>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</si>
  <si>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</si>
  <si>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</si>
  <si>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</si>
  <si>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</si>
  <si>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</si>
  <si>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</si>
  <si>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</si>
  <si>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</si>
  <si>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</si>
  <si>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</si>
  <si>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</si>
  <si>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</si>
  <si>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</si>
  <si>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</si>
  <si>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</si>
  <si>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</si>
  <si>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</si>
  <si>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</si>
  <si>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</si>
  <si>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</si>
  <si>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</si>
  <si>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</si>
  <si>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</si>
  <si>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</si>
  <si>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</si>
  <si>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</si>
  <si>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</si>
  <si>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</si>
  <si>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</si>
  <si>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</si>
  <si>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</si>
  <si>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</si>
  <si>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</si>
  <si>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</si>
  <si>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</si>
  <si>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</si>
  <si>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</si>
  <si>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</si>
  <si>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</si>
  <si>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</si>
  <si>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</si>
  <si>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</si>
  <si>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</si>
  <si>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</si>
  <si>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</si>
  <si>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</si>
  <si>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</si>
  <si>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</si>
  <si>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</si>
  <si>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</si>
  <si>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</si>
  <si>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</si>
  <si>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</si>
  <si>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</si>
  <si>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</si>
  <si>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</si>
  <si>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</si>
  <si>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</si>
  <si>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</si>
  <si>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</si>
  <si>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</si>
  <si>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</si>
  <si>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</si>
  <si>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</si>
  <si>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</si>
  <si>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</si>
  <si>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</si>
  <si>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</si>
  <si>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</si>
  <si>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</si>
  <si>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</si>
  <si>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</si>
  <si>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</si>
  <si>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</si>
  <si>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</si>
  <si>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</si>
  <si>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</si>
  <si>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</si>
  <si>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</si>
  <si>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</si>
  <si>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</si>
  <si>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</si>
  <si>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</si>
  <si>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</si>
  <si>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</si>
  <si>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</si>
  <si>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</si>
  <si>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</si>
  <si>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</si>
  <si>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</si>
  <si>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</si>
  <si>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</si>
  <si>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</si>
  <si>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</si>
  <si>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</si>
  <si>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</si>
  <si>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</si>
  <si>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</si>
  <si>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</si>
  <si>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</si>
  <si>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</si>
  <si>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</si>
  <si>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</si>
  <si>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</si>
  <si>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</si>
  <si>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</si>
  <si>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</si>
  <si>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</si>
  <si>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</si>
  <si>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</si>
  <si>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</si>
  <si>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</si>
  <si>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</si>
  <si>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</si>
  <si>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</si>
  <si>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</si>
  <si>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</si>
  <si>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</si>
  <si>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</si>
  <si>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</si>
  <si>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</si>
  <si>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</si>
  <si>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</si>
  <si>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</si>
  <si>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</si>
  <si>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</si>
  <si>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</si>
  <si>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</si>
  <si>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</si>
  <si>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</si>
  <si>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</si>
  <si>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</si>
  <si>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</si>
  <si>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</si>
  <si>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</si>
  <si>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</si>
  <si>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</si>
  <si>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</si>
  <si>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</si>
  <si>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</si>
  <si>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</si>
  <si>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</si>
  <si>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</si>
  <si>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</si>
  <si>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</si>
  <si>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</si>
  <si>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</si>
  <si>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</si>
  <si>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</si>
  <si>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</si>
  <si>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</si>
  <si>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</si>
  <si>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</si>
  <si>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</si>
  <si>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</si>
  <si>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</si>
  <si>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</si>
  <si>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</si>
  <si>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</si>
  <si>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</si>
  <si>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</si>
  <si>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</si>
  <si>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</si>
  <si>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</si>
  <si>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</si>
  <si>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</si>
  <si>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</si>
  <si>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</si>
  <si>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</si>
  <si>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</si>
  <si>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</si>
  <si>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</si>
  <si>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</si>
  <si>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</si>
  <si>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</si>
  <si>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</si>
  <si>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</si>
  <si>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</si>
  <si>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</si>
  <si>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</si>
  <si>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</si>
  <si>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</si>
  <si>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</si>
  <si>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</si>
  <si>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</si>
  <si>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</si>
  <si>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</si>
  <si>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</si>
  <si>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</si>
  <si>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</si>
  <si>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</si>
  <si>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</si>
  <si>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</si>
  <si>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</si>
  <si>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</si>
  <si>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</si>
  <si>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</si>
  <si>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</si>
  <si>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</si>
  <si>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</si>
  <si>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</si>
  <si>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</si>
  <si>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</si>
  <si>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</si>
  <si>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</si>
  <si>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</si>
  <si>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</si>
  <si>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</si>
  <si>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</si>
  <si>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</si>
  <si>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</si>
  <si>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</si>
  <si>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</si>
  <si>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</si>
  <si>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</si>
  <si>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</si>
  <si>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</si>
  <si>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</si>
  <si>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</si>
  <si>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</si>
  <si>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</si>
  <si>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</si>
  <si>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</si>
  <si>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</si>
  <si>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</si>
  <si>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</si>
  <si>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</si>
  <si>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</si>
  <si>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</si>
  <si>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</si>
  <si>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</si>
  <si>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</si>
  <si>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</si>
  <si>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</si>
  <si>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</si>
  <si>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</si>
  <si>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</si>
  <si>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</si>
  <si>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</si>
  <si>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</si>
  <si>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</si>
  <si>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</si>
  <si>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</si>
  <si>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</si>
  <si>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</si>
  <si>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</si>
  <si>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</si>
  <si>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</si>
  <si>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</si>
  <si>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</si>
  <si>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</si>
  <si>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</si>
  <si>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</si>
  <si>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</si>
  <si>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</si>
  <si>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</si>
  <si>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</si>
  <si>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</si>
  <si>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</si>
  <si>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</si>
  <si>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</si>
  <si>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</si>
  <si>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</si>
  <si>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</si>
  <si>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</si>
  <si>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</si>
  <si>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</si>
  <si>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</si>
  <si>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</si>
  <si>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</si>
  <si>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</si>
  <si>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</si>
  <si>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</si>
  <si>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</si>
  <si>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</si>
  <si>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</si>
  <si>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</si>
  <si>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</si>
  <si>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</si>
  <si>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</si>
  <si>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</si>
  <si>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</si>
  <si>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</si>
  <si>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</si>
  <si>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</si>
  <si>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</si>
  <si>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</si>
  <si>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</si>
  <si>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</si>
  <si>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</si>
  <si>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</si>
  <si>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</si>
  <si>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</si>
  <si>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</si>
  <si>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</si>
  <si>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</si>
  <si>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</si>
  <si>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</si>
  <si>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</si>
  <si>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</si>
  <si>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</si>
  <si>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</si>
  <si>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</si>
  <si>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</si>
  <si>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</si>
  <si>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</si>
  <si>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</si>
  <si>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</si>
  <si>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</si>
  <si>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</si>
  <si>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</si>
  <si>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</si>
  <si>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</si>
  <si>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</si>
  <si>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</si>
  <si>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</si>
  <si>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</si>
  <si>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</si>
  <si>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</si>
  <si>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</si>
  <si>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</si>
  <si>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</si>
  <si>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</si>
  <si>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</si>
  <si>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</si>
  <si>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</si>
  <si>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</si>
  <si>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</si>
  <si>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</si>
  <si>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</si>
  <si>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</si>
  <si>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</si>
  <si>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</si>
  <si>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</si>
  <si>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</si>
  <si>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</si>
  <si>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</si>
  <si>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</si>
  <si>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</si>
  <si>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</si>
  <si>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</si>
  <si>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</si>
  <si>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</si>
  <si>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</si>
  <si>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</si>
  <si>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</si>
  <si>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</si>
  <si>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</si>
  <si>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</si>
  <si>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</si>
  <si>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</si>
  <si>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</si>
  <si>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</si>
  <si>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</si>
  <si>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</si>
  <si>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</si>
  <si>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</si>
  <si>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</si>
  <si>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</si>
  <si>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</si>
  <si>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</si>
  <si>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</si>
  <si>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</si>
  <si>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</si>
  <si>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</si>
  <si>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</si>
  <si>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</si>
  <si>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</si>
  <si>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</si>
  <si>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</si>
  <si>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</si>
  <si>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</si>
  <si>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</si>
  <si>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</si>
  <si>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</si>
  <si>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</si>
  <si>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</si>
  <si>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</si>
  <si>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</si>
  <si>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</si>
  <si>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</si>
  <si>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</si>
  <si>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</si>
  <si>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</si>
  <si>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</si>
  <si>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</si>
  <si>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</si>
  <si>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</si>
  <si>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</si>
  <si>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</si>
  <si>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</si>
  <si>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</si>
  <si>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</si>
  <si>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</si>
  <si>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</si>
  <si>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</si>
  <si>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</si>
  <si>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</si>
  <si>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</si>
  <si>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</si>
  <si>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</si>
  <si>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</si>
  <si>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</si>
  <si>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</si>
  <si>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</si>
  <si>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</si>
  <si>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</si>
  <si>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</si>
  <si>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</si>
  <si>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</si>
  <si>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</si>
  <si>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</si>
  <si>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</si>
  <si>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</si>
  <si>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</si>
  <si>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</si>
  <si>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</si>
  <si>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</si>
  <si>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</si>
  <si>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</si>
  <si>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</si>
  <si>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</si>
  <si>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</si>
  <si>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</si>
  <si>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</si>
  <si>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</si>
  <si>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</si>
  <si>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</si>
  <si>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</si>
  <si>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</si>
  <si>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</si>
  <si>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</si>
  <si>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</si>
  <si>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</si>
  <si>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</si>
  <si>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</si>
  <si>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</si>
  <si>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</si>
  <si>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</si>
  <si>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</si>
  <si>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</si>
  <si>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</si>
  <si>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</si>
  <si>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</si>
  <si>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</si>
  <si>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</si>
  <si>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</si>
  <si>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</si>
  <si>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</si>
  <si>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</si>
  <si>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</si>
  <si>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</si>
  <si>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</si>
  <si>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</si>
  <si>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</si>
  <si>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</si>
  <si>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</si>
  <si>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</si>
  <si>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</si>
  <si>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</si>
  <si>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</si>
  <si>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</si>
  <si>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</si>
  <si>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</si>
  <si>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</si>
  <si>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</si>
  <si>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</si>
  <si>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</si>
  <si>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</si>
  <si>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</si>
  <si>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</si>
  <si>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</si>
  <si>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</si>
  <si>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</si>
  <si>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</si>
  <si>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</si>
  <si>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</si>
  <si>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</si>
  <si>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</si>
  <si>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</si>
  <si>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</si>
  <si>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</si>
  <si>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</si>
  <si>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</si>
  <si>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</si>
  <si>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</si>
  <si>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</si>
  <si>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</si>
  <si>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</si>
  <si>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</si>
  <si>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</si>
  <si>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</si>
  <si>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</si>
  <si>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</si>
  <si>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</si>
  <si>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</si>
  <si>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</si>
  <si>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</si>
  <si>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</si>
  <si>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</si>
  <si>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</si>
  <si>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</si>
  <si>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</si>
  <si>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</si>
  <si>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</si>
  <si>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</si>
  <si>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</si>
  <si>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</si>
  <si>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</si>
  <si>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</si>
  <si>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</si>
  <si>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</si>
  <si>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</si>
  <si>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</si>
  <si>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</si>
  <si>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</si>
  <si>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</si>
  <si>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</si>
  <si>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</si>
  <si>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</si>
  <si>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</si>
  <si>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</si>
  <si>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</si>
  <si>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</si>
  <si>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</si>
  <si>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</si>
  <si>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</si>
  <si>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</si>
  <si>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</si>
  <si>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</si>
  <si>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</si>
  <si>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</si>
  <si>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</si>
  <si>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</si>
  <si>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</si>
  <si>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</si>
  <si>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</si>
  <si>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</si>
  <si>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</si>
  <si>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</si>
  <si>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</si>
  <si>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</si>
  <si>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</si>
  <si>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</si>
  <si>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</si>
  <si>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</si>
  <si>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</si>
  <si>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</si>
  <si>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</si>
  <si>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</si>
  <si>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</si>
  <si>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</si>
  <si>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</si>
  <si>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</si>
  <si>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</si>
  <si>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</si>
  <si>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</si>
  <si>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</si>
  <si>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</si>
  <si>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</si>
  <si>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</si>
  <si>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</si>
  <si>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</si>
  <si>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</si>
  <si>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</si>
  <si>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</si>
  <si>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</si>
  <si>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</si>
  <si>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</si>
  <si>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</si>
  <si>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</si>
  <si>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</si>
  <si>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</si>
  <si>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</si>
  <si>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</si>
  <si>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</si>
  <si>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</si>
  <si>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</si>
  <si>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</si>
  <si>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</si>
  <si>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</si>
  <si>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</si>
  <si>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</si>
  <si>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</si>
  <si>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</si>
  <si>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</si>
  <si>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</si>
  <si>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</si>
  <si>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</si>
  <si>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</si>
  <si>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</si>
  <si>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</si>
  <si>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</si>
  <si>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</si>
  <si>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</si>
  <si>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</si>
  <si>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</si>
  <si>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</si>
  <si>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</si>
  <si>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</si>
  <si>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</si>
  <si>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</si>
  <si>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</si>
  <si>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</si>
  <si>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</si>
  <si>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</si>
  <si>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</si>
  <si>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</si>
  <si>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</si>
  <si>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</si>
  <si>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</si>
  <si>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</si>
  <si>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</si>
  <si>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</si>
  <si>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</si>
  <si>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</si>
  <si>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</si>
  <si>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</si>
  <si>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</si>
  <si>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</si>
  <si>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</si>
  <si>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</si>
  <si>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</si>
  <si>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</si>
  <si>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</si>
  <si>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</si>
  <si>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</si>
  <si>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</si>
  <si>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</si>
  <si>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</si>
  <si>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</si>
  <si>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</si>
  <si>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</si>
  <si>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</si>
  <si>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</si>
  <si>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</si>
  <si>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</si>
  <si>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</si>
  <si>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</si>
  <si>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</si>
  <si>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</si>
  <si>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</si>
  <si>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</si>
  <si>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</si>
  <si>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</si>
  <si>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</si>
  <si>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</si>
  <si>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</si>
  <si>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</si>
  <si>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</si>
  <si>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</si>
  <si>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</si>
  <si>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</si>
  <si>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</si>
  <si>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</si>
  <si>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</si>
  <si>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</si>
  <si>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</si>
  <si>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</si>
  <si>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</si>
  <si>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</si>
  <si>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</si>
  <si>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</si>
  <si>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</si>
  <si>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</si>
  <si>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</si>
  <si>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</si>
  <si>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</si>
  <si>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</si>
  <si>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</si>
  <si>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</si>
  <si>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</si>
  <si>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</si>
  <si>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</si>
  <si>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</si>
  <si>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</si>
  <si>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</si>
  <si>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</si>
  <si>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</si>
  <si>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</si>
  <si>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</si>
  <si>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</si>
  <si>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</si>
  <si>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</si>
  <si>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</si>
  <si>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</si>
  <si>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</si>
  <si>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</si>
  <si>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</si>
  <si>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</si>
  <si>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</si>
  <si>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</si>
  <si>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</si>
  <si>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</si>
  <si>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</si>
  <si>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</si>
  <si>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</si>
  <si>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</si>
  <si>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</si>
  <si>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</si>
  <si>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</si>
  <si>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</si>
  <si>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</si>
  <si>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</si>
  <si>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</si>
  <si>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</si>
  <si>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</si>
  <si>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</si>
  <si>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</si>
  <si>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</si>
  <si>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</si>
  <si>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</si>
  <si>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</si>
  <si>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</si>
  <si>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</si>
  <si>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</si>
  <si>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</si>
  <si>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</si>
  <si>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</si>
  <si>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</si>
  <si>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</si>
  <si>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</si>
  <si>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</si>
  <si>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</si>
  <si>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</si>
  <si>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</si>
  <si>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</si>
  <si>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</si>
  <si>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</si>
  <si>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</si>
  <si>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</si>
  <si>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</si>
  <si>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</si>
  <si>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</si>
  <si>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</si>
  <si>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</si>
  <si>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</si>
  <si>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</si>
  <si>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</si>
  <si>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</si>
  <si>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</si>
  <si>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</si>
  <si>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</si>
  <si>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</si>
  <si>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</si>
  <si>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</si>
  <si>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</si>
  <si>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</si>
  <si>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</si>
  <si>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</si>
  <si>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</si>
  <si>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</si>
  <si>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</si>
  <si>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</si>
  <si>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</si>
  <si>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</si>
  <si>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</si>
  <si>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</si>
  <si>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</si>
  <si>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</si>
  <si>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</si>
  <si>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</si>
  <si>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</si>
  <si>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</si>
  <si>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</si>
  <si>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</si>
  <si>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</si>
  <si>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</si>
  <si>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</si>
  <si>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</si>
  <si>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</si>
  <si>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</si>
  <si>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</si>
  <si>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</si>
  <si>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</si>
  <si>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</si>
  <si>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</si>
  <si>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</si>
  <si>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</si>
  <si>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</si>
  <si>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</si>
  <si>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</si>
  <si>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</si>
  <si>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</si>
  <si>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</si>
  <si>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</si>
  <si>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</si>
  <si>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</si>
  <si>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</si>
  <si>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</si>
  <si>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</si>
  <si>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</si>
  <si>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</si>
  <si>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</si>
  <si>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</si>
  <si>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</si>
  <si>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</si>
  <si>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</si>
  <si>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</si>
  <si>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</si>
  <si>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</si>
  <si>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</si>
  <si>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</si>
  <si>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</si>
  <si>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</si>
  <si>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</si>
  <si>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</si>
  <si>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</si>
  <si>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</si>
  <si>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</si>
  <si>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</si>
  <si>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</si>
  <si>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</si>
  <si>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</si>
  <si>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</si>
  <si>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</si>
  <si>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</si>
  <si>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</si>
  <si>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</si>
  <si>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</si>
  <si>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</si>
  <si>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</si>
  <si>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</si>
  <si>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</si>
  <si>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</si>
  <si>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</si>
  <si>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</si>
  <si>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</si>
  <si>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</si>
  <si>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</si>
  <si>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</si>
  <si>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</si>
  <si>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</si>
  <si>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</si>
  <si>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</si>
  <si>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</si>
  <si>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</si>
  <si>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</si>
  <si>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</si>
  <si>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</si>
  <si>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</si>
  <si>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</si>
  <si>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</si>
  <si>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</si>
  <si>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</si>
  <si>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</si>
  <si>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</si>
  <si>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</si>
  <si>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</si>
  <si>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</si>
  <si>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</si>
  <si>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</si>
  <si>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</si>
  <si>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</si>
  <si>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</si>
  <si>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</si>
  <si>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</si>
  <si>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</si>
  <si>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</si>
  <si>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</si>
  <si>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</si>
  <si>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</si>
  <si>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</si>
  <si>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</si>
  <si>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</si>
  <si>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</si>
  <si>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</si>
  <si>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</si>
  <si>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</si>
  <si>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</si>
  <si>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</si>
  <si>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</si>
  <si>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</si>
  <si>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</si>
  <si>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</si>
  <si>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</si>
  <si>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</si>
  <si>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</si>
  <si>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</si>
  <si>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</si>
  <si>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</si>
  <si>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</si>
  <si>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</si>
  <si>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</si>
  <si>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</si>
  <si>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</si>
  <si>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</si>
  <si>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</si>
  <si>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</si>
  <si>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</si>
  <si>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</si>
  <si>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</si>
  <si>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</si>
  <si>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</si>
  <si>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</si>
  <si>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</si>
  <si>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</si>
  <si>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</si>
  <si>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</si>
  <si>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</si>
  <si>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</si>
  <si>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</si>
  <si>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</si>
  <si>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</si>
  <si>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</si>
  <si>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</si>
  <si>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</si>
  <si>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</si>
  <si>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</si>
  <si>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</si>
  <si>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</si>
  <si>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</si>
  <si>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</si>
  <si>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</si>
  <si>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</si>
  <si>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</si>
  <si>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</si>
  <si>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</si>
  <si>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</si>
  <si>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</si>
  <si>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</si>
  <si>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</si>
  <si>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</si>
  <si>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</si>
  <si>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</si>
  <si>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</si>
  <si>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</si>
  <si>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</si>
  <si>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</si>
  <si>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</si>
  <si>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</si>
  <si>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</si>
  <si>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</si>
  <si>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</si>
  <si>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</si>
  <si>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</si>
  <si>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</si>
  <si>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</si>
  <si>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</si>
  <si>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</si>
  <si>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</si>
  <si>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</si>
  <si>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</si>
  <si>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</si>
  <si>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</si>
  <si>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</si>
  <si>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</si>
  <si>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</si>
  <si>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</si>
  <si>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</si>
  <si>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</si>
  <si>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</si>
  <si>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</si>
  <si>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</si>
  <si>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</si>
  <si>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</si>
  <si>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</si>
  <si>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</si>
  <si>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</si>
  <si>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</si>
  <si>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</si>
  <si>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</si>
  <si>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</si>
  <si>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</si>
  <si>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</si>
  <si>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</si>
  <si>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</si>
  <si>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</si>
  <si>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</si>
  <si>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</si>
  <si>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</si>
  <si>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</si>
  <si>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</si>
  <si>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</si>
  <si>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</si>
  <si>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</si>
  <si>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</si>
  <si>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</si>
  <si>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</si>
  <si>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</si>
  <si>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</si>
  <si>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</si>
  <si>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</si>
  <si>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</si>
  <si>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</si>
  <si>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</si>
  <si>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</si>
  <si>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</si>
  <si>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</si>
  <si>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</si>
  <si>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</si>
  <si>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</si>
  <si>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</si>
  <si>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</si>
  <si>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</si>
  <si>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</si>
  <si>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</si>
  <si>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</si>
  <si>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</si>
  <si>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</si>
  <si>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</si>
  <si>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</si>
  <si>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</si>
  <si>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</si>
  <si>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</si>
  <si>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</si>
  <si>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</si>
  <si>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</si>
  <si>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</si>
  <si>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</si>
  <si>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</si>
  <si>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</si>
  <si>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</si>
  <si>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</si>
  <si>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</si>
  <si>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</si>
  <si>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</si>
  <si>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</si>
  <si>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</si>
  <si>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</si>
  <si>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</si>
  <si>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</si>
  <si>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</si>
  <si>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</si>
  <si>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</si>
  <si>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</si>
  <si>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</si>
  <si>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</si>
  <si>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</si>
  <si>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</si>
  <si>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</si>
  <si>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</si>
  <si>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</si>
  <si>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</si>
  <si>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</si>
  <si>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</si>
  <si>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</si>
  <si>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</si>
  <si>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</si>
  <si>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</si>
  <si>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</si>
  <si>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</si>
  <si>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</si>
  <si>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</si>
  <si>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</si>
  <si>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</si>
  <si>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</si>
  <si>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</si>
  <si>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</si>
  <si>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</si>
  <si>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</si>
  <si>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</si>
  <si>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</si>
  <si>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</si>
  <si>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</si>
  <si>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</si>
  <si>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</si>
  <si>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</si>
  <si>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</si>
  <si>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</si>
  <si>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</si>
  <si>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</si>
  <si>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</si>
  <si>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</si>
  <si>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</si>
  <si>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</si>
  <si>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</si>
  <si>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</si>
  <si>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</si>
  <si>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</si>
  <si>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</si>
  <si>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</si>
  <si>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</si>
  <si>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</si>
  <si>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</si>
  <si>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</si>
  <si>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</si>
  <si>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</si>
  <si>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</si>
  <si>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</si>
  <si>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</si>
  <si>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</si>
  <si>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</si>
  <si>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</si>
  <si>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</si>
  <si>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</si>
  <si>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</si>
  <si>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</si>
  <si>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</si>
  <si>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</si>
  <si>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</si>
  <si>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</si>
  <si>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</si>
  <si>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</si>
  <si>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</si>
  <si>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</si>
  <si>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</si>
  <si>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</si>
  <si>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</si>
  <si>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</si>
  <si>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</si>
  <si>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</si>
  <si>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</si>
  <si>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</si>
  <si>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</si>
  <si>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</si>
  <si>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</si>
  <si>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</si>
  <si>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</si>
  <si>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</si>
  <si>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</si>
  <si>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</si>
  <si>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</si>
  <si>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</si>
  <si>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</si>
  <si>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</si>
  <si>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</si>
  <si>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</si>
  <si>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</si>
  <si>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</si>
  <si>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</si>
  <si>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</si>
  <si>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</si>
  <si>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</si>
  <si>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</si>
  <si>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</si>
  <si>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</si>
  <si>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</si>
  <si>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</si>
  <si>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</si>
  <si>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</si>
  <si>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</si>
  <si>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</si>
  <si>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</si>
  <si>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</si>
  <si>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</si>
  <si>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</si>
  <si>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</si>
  <si>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</si>
  <si>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</si>
  <si>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</si>
  <si>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</si>
  <si>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</si>
  <si>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</si>
  <si>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</si>
  <si>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</si>
  <si>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</si>
  <si>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</si>
  <si>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</si>
  <si>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</si>
  <si>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</si>
  <si>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</si>
  <si>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</si>
  <si>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</si>
  <si>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</si>
  <si>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</si>
  <si>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</si>
  <si>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</si>
  <si>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</si>
  <si>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</si>
  <si>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</si>
  <si>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</si>
  <si>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</si>
  <si>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</si>
  <si>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</si>
  <si>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</si>
  <si>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</si>
  <si>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</si>
  <si>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</si>
  <si>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</si>
  <si>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</si>
  <si>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</si>
  <si>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</si>
  <si>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</si>
  <si>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</si>
  <si>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</si>
  <si>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</si>
  <si>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</si>
  <si>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</si>
  <si>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</si>
  <si>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</si>
  <si>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</si>
  <si>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</si>
  <si>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</si>
  <si>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</si>
  <si>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</si>
  <si>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</si>
  <si>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</si>
  <si>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</si>
  <si>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</si>
  <si>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</si>
  <si>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</si>
  <si>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</si>
  <si>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</si>
  <si>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</si>
  <si>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</si>
  <si>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</si>
  <si>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</si>
  <si>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</si>
  <si>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</si>
  <si>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</si>
  <si>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</si>
  <si>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</si>
  <si>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</si>
  <si>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</si>
  <si>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</si>
  <si>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</si>
  <si>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</si>
  <si>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</si>
  <si>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</si>
  <si>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</si>
  <si>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</si>
  <si>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</si>
  <si>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</si>
  <si>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</si>
  <si>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</si>
  <si>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</si>
  <si>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</si>
  <si>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</si>
  <si>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</si>
  <si>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</si>
  <si>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</si>
  <si>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</si>
  <si>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</si>
  <si>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</si>
  <si>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</si>
  <si>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</si>
  <si>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</si>
  <si>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</si>
  <si>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</si>
  <si>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</si>
  <si>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</si>
  <si>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</si>
  <si>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</si>
  <si>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</si>
  <si>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</si>
  <si>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</si>
  <si>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</si>
  <si>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</si>
  <si>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</si>
  <si>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</si>
  <si>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</si>
  <si>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</si>
  <si>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</si>
  <si>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</si>
  <si>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</si>
  <si>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</si>
  <si>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</si>
  <si>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</si>
  <si>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</si>
  <si>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</si>
  <si>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</si>
  <si>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</si>
  <si>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</si>
  <si>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</si>
  <si>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</si>
  <si>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</si>
  <si>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</si>
  <si>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</si>
  <si>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</si>
  <si>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</si>
  <si>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</si>
  <si>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</si>
  <si>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</si>
  <si>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</si>
  <si>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</si>
  <si>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</si>
  <si>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</si>
  <si>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</si>
  <si>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</si>
  <si>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</si>
  <si>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</si>
  <si>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</si>
  <si>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</si>
  <si>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</si>
  <si>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</si>
  <si>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</si>
  <si>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</si>
  <si>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</si>
  <si>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</si>
  <si>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</si>
  <si>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</si>
  <si>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</si>
  <si>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</si>
  <si>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</si>
  <si>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</si>
  <si>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</si>
  <si>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</si>
  <si>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</si>
  <si>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</si>
  <si>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</si>
  <si>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</si>
  <si>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</si>
  <si>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</si>
  <si>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</si>
  <si>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</si>
  <si>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</si>
  <si>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</si>
  <si>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</si>
  <si>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</si>
  <si>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</si>
  <si>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</si>
  <si>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</si>
  <si>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</si>
  <si>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</si>
  <si>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</si>
  <si>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</si>
  <si>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</si>
  <si>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</si>
  <si>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</si>
  <si>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</si>
  <si>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</si>
  <si>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</si>
  <si>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</si>
  <si>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</si>
  <si>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</si>
  <si>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</si>
  <si>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</si>
  <si>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</si>
  <si>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</si>
  <si>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</si>
  <si>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</si>
  <si>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</si>
  <si>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</si>
  <si>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</si>
  <si>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</si>
  <si>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</si>
  <si>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</si>
  <si>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</si>
  <si>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</si>
  <si>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</si>
  <si>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</si>
  <si>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</si>
  <si>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</si>
  <si>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</si>
  <si>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</si>
  <si>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</si>
  <si>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</si>
  <si>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</si>
  <si>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</si>
  <si>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</si>
  <si>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</si>
  <si>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</si>
  <si>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</si>
  <si>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</si>
  <si>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</si>
  <si>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</si>
  <si>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</si>
  <si>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</si>
  <si>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</si>
  <si>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</si>
  <si>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</si>
  <si>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</si>
  <si>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</si>
  <si>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</si>
  <si>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</si>
  <si>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</si>
  <si>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</si>
  <si>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</si>
  <si>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</si>
  <si>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</si>
  <si>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</si>
  <si>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</si>
  <si>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</si>
  <si>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</si>
  <si>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</si>
  <si>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</si>
  <si>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</si>
  <si>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</si>
  <si>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</si>
  <si>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</si>
  <si>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</si>
  <si>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</si>
  <si>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</si>
  <si>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</si>
  <si>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</si>
  <si>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</si>
  <si>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</si>
  <si>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</si>
  <si>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</si>
  <si>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</si>
  <si>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</si>
  <si>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</si>
  <si>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</si>
  <si>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</si>
  <si>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</si>
  <si>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</si>
  <si>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</si>
  <si>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</si>
  <si>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</si>
  <si>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</si>
  <si>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</si>
  <si>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</si>
  <si>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</si>
  <si>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</si>
  <si>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</si>
  <si>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</si>
  <si>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</si>
  <si>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</si>
  <si>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</si>
  <si>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</si>
  <si>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</si>
  <si>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</si>
  <si>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</si>
  <si>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</si>
  <si>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</si>
  <si>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</si>
  <si>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</si>
  <si>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</si>
  <si>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</si>
  <si>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</si>
  <si>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</si>
  <si>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</si>
  <si>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</si>
  <si>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</si>
  <si>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</si>
  <si>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</si>
  <si>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</si>
  <si>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</si>
  <si>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</si>
  <si>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</si>
  <si>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</si>
  <si>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</si>
  <si>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</si>
  <si>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</si>
  <si>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</si>
  <si>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</si>
  <si>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</si>
  <si>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</si>
  <si>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</si>
  <si>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</si>
  <si>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</si>
  <si>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</si>
  <si>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</si>
  <si>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</si>
  <si>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</si>
  <si>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</si>
  <si>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</si>
  <si>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</si>
  <si>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</si>
  <si>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</si>
  <si>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</si>
  <si>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</si>
  <si>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</si>
  <si>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</si>
  <si>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</si>
  <si>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</si>
  <si>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</si>
  <si>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</si>
  <si>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</si>
  <si>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</si>
  <si>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</si>
  <si>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</si>
  <si>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</si>
  <si>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</si>
  <si>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</si>
  <si>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</si>
  <si>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</si>
  <si>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</si>
  <si>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</si>
  <si>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</si>
  <si>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</si>
  <si>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</si>
  <si>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</si>
  <si>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</si>
  <si>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</si>
  <si>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</si>
  <si>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</si>
  <si>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</si>
  <si>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</si>
  <si>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</si>
  <si>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</si>
  <si>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</si>
  <si>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</si>
  <si>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</si>
  <si>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</si>
  <si>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</si>
  <si>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</si>
  <si>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</si>
  <si>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</si>
  <si>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</si>
  <si>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</si>
  <si>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</si>
  <si>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</si>
  <si>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</si>
  <si>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</si>
  <si>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</si>
  <si>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</si>
  <si>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</si>
  <si>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</si>
  <si>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</si>
  <si>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</si>
  <si>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</si>
  <si>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</si>
  <si>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</si>
  <si>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</si>
  <si>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</si>
  <si>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</si>
  <si>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</si>
  <si>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</si>
  <si>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</si>
  <si>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</si>
  <si>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</si>
  <si>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</si>
  <si>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</si>
  <si>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</si>
  <si>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</si>
  <si>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</si>
  <si>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</si>
  <si>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</si>
  <si>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</si>
  <si>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</si>
  <si>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</si>
  <si>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</si>
  <si>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</si>
  <si>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</si>
  <si>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</si>
  <si>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</si>
  <si>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</si>
  <si>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</si>
  <si>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</si>
  <si>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</si>
  <si>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</si>
  <si>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</si>
  <si>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</si>
  <si>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</si>
  <si>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</si>
  <si>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</si>
  <si>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</si>
  <si>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</si>
  <si>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</si>
  <si>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</si>
  <si>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</si>
  <si>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</si>
  <si>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</si>
  <si>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</si>
  <si>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</si>
  <si>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</si>
  <si>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</si>
  <si>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</si>
  <si>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</si>
  <si>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</si>
  <si>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</si>
  <si>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</si>
  <si>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</si>
  <si>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</si>
  <si>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</si>
  <si>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</si>
  <si>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</si>
  <si>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</si>
  <si>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</si>
  <si>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</si>
  <si>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</si>
  <si>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</si>
  <si>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</si>
  <si>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</si>
  <si>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</si>
  <si>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</si>
  <si>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</si>
  <si>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</si>
  <si>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</si>
  <si>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</si>
  <si>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</si>
  <si>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</si>
  <si>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</si>
  <si>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</si>
  <si>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</si>
  <si>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</si>
  <si>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</si>
  <si>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</si>
  <si>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</si>
  <si>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</si>
  <si>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</si>
  <si>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</si>
  <si>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</si>
  <si>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</si>
  <si>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</si>
  <si>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</si>
  <si>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</si>
  <si>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</si>
  <si>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</si>
  <si>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</si>
  <si>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</si>
  <si>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</si>
  <si>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</si>
  <si>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</si>
  <si>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</si>
  <si>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</si>
  <si>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</si>
  <si>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</si>
  <si>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</si>
  <si>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</si>
  <si>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</si>
  <si>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</si>
  <si>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</si>
  <si>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</si>
  <si>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</si>
  <si>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</si>
  <si>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</si>
  <si>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</si>
  <si>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</si>
  <si>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</si>
  <si>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</si>
  <si>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</si>
  <si>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</si>
  <si>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</si>
  <si>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</si>
  <si>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</si>
  <si>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</si>
  <si>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</si>
  <si>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</si>
  <si>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</si>
  <si>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</si>
  <si>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</si>
  <si>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</si>
  <si>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</si>
  <si>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</si>
  <si>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</si>
  <si>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</si>
  <si>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</si>
  <si>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</si>
  <si>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</si>
  <si>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</si>
  <si>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</si>
  <si>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</si>
  <si>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</si>
  <si>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</si>
  <si>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</si>
  <si>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</si>
  <si>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</si>
  <si>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</si>
  <si>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</si>
  <si>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</si>
  <si>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</si>
  <si>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</si>
  <si>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</si>
  <si>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</si>
  <si>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</si>
  <si>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</si>
  <si>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</si>
  <si>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</si>
  <si>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</si>
  <si>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</si>
  <si>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</si>
  <si>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</si>
  <si>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</si>
  <si>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</si>
  <si>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</si>
  <si>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</si>
  <si>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</si>
  <si>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</si>
  <si>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</si>
  <si>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</si>
  <si>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</si>
  <si>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</si>
  <si>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</si>
  <si>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</si>
  <si>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</si>
  <si>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</si>
  <si>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</si>
  <si>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</si>
  <si>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</si>
  <si>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</si>
  <si>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</si>
  <si>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</si>
  <si>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</si>
  <si>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</si>
  <si>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</si>
  <si>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</si>
  <si>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</si>
  <si>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</si>
  <si>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</si>
  <si>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</si>
  <si>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</si>
  <si>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</si>
  <si>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</si>
  <si>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</si>
  <si>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</si>
  <si>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</si>
  <si>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</si>
  <si>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</si>
  <si>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</si>
  <si>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</si>
  <si>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</si>
  <si>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</si>
  <si>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</si>
  <si>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</si>
  <si>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</si>
  <si>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</si>
  <si>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</si>
  <si>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</si>
  <si>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</si>
  <si>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</si>
  <si>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</si>
  <si>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</si>
  <si>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</si>
  <si>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</si>
  <si>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</si>
  <si>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</si>
  <si>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</si>
  <si>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</si>
  <si>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</si>
  <si>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</si>
  <si>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</si>
  <si>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</si>
  <si>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</si>
  <si>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</si>
  <si>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</si>
  <si>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</si>
  <si>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</si>
  <si>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</si>
  <si>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</si>
  <si>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</si>
  <si>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</si>
  <si>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</si>
  <si>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</si>
  <si>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</si>
  <si>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</si>
  <si>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</si>
  <si>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</si>
  <si>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</si>
  <si>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</si>
  <si>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</si>
  <si>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</si>
  <si>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</si>
  <si>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</si>
  <si>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</si>
  <si>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</si>
  <si>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</si>
  <si>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</si>
  <si>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</si>
  <si>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</si>
  <si>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</si>
  <si>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</si>
  <si>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</si>
  <si>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</si>
  <si>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</si>
  <si>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</si>
  <si>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</si>
  <si>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</si>
  <si>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</si>
  <si>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</si>
  <si>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</si>
  <si>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</si>
  <si>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</si>
  <si>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</si>
  <si>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</si>
  <si>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</si>
  <si>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</si>
  <si>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</si>
  <si>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</si>
  <si>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</si>
  <si>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</si>
  <si>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</si>
  <si>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</si>
  <si>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</si>
  <si>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</si>
  <si>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</si>
  <si>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</si>
  <si>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</si>
  <si>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</si>
  <si>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</si>
  <si>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</si>
  <si>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</si>
  <si>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</si>
  <si>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</si>
  <si>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</si>
  <si>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</si>
  <si>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</si>
  <si>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</si>
  <si>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</si>
  <si>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</si>
  <si>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</si>
  <si>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</si>
  <si>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</si>
  <si>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</si>
  <si>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</si>
  <si>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</si>
  <si>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</si>
  <si>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</si>
  <si>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</si>
  <si>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</si>
  <si>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</si>
  <si>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</si>
  <si>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</si>
  <si>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</si>
  <si>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</si>
  <si>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</si>
  <si>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</si>
  <si>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</si>
  <si>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</si>
  <si>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</si>
  <si>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</si>
  <si>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</si>
  <si>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</si>
  <si>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</si>
  <si>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</si>
  <si>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</si>
  <si>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</si>
  <si>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</si>
  <si>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</si>
  <si>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</si>
  <si>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</si>
  <si>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</si>
  <si>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</si>
  <si>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</si>
  <si>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</si>
  <si>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</si>
  <si>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</si>
  <si>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</si>
  <si>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</si>
  <si>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</si>
  <si>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</si>
  <si>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</si>
  <si>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</si>
  <si>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</si>
  <si>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</si>
  <si>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</si>
  <si>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</si>
  <si>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</si>
  <si>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</si>
  <si>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</si>
  <si>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</si>
  <si>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</si>
  <si>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</si>
  <si>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</si>
  <si>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</si>
  <si>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</si>
  <si>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</si>
  <si>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</si>
  <si>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</si>
  <si>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</si>
  <si>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</si>
  <si>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</si>
  <si>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</si>
  <si>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</si>
  <si>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</si>
  <si>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</si>
  <si>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</si>
  <si>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</si>
  <si>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</si>
  <si>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</si>
  <si>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</si>
  <si>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</si>
  <si>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</si>
  <si>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</si>
  <si>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</si>
  <si>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</si>
  <si>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</si>
  <si>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</si>
  <si>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</si>
  <si>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</si>
  <si>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</si>
  <si>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</si>
  <si>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</si>
  <si>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</si>
  <si>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</si>
  <si>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</si>
  <si>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</si>
  <si>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</si>
  <si>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</si>
  <si>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</si>
  <si>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</si>
  <si>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</si>
  <si>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</si>
  <si>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</si>
  <si>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</si>
  <si>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</si>
  <si>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</si>
  <si>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</si>
  <si>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</si>
  <si>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</si>
  <si>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</si>
  <si>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</si>
  <si>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</si>
  <si>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</si>
  <si>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</si>
  <si>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</si>
  <si>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</si>
  <si>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</si>
  <si>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</si>
  <si>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</si>
  <si>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</si>
  <si>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</si>
  <si>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</si>
  <si>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</si>
  <si>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</si>
  <si>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</si>
  <si>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</si>
  <si>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</si>
  <si>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</si>
  <si>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</si>
  <si>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</si>
  <si>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</si>
  <si>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</si>
  <si>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</si>
  <si>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</si>
  <si>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</si>
  <si>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</si>
  <si>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</si>
  <si>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</si>
  <si>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</si>
  <si>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</si>
  <si>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</si>
  <si>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</si>
  <si>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</si>
  <si>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</si>
  <si>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</si>
  <si>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</si>
  <si>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</si>
  <si>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</si>
  <si>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</si>
  <si>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</si>
  <si>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</si>
  <si>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</si>
  <si>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</si>
  <si>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</si>
  <si>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</si>
  <si>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</si>
  <si>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</si>
  <si>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</si>
  <si>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</si>
  <si>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</si>
  <si>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</si>
  <si>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</si>
  <si>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</si>
  <si>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</si>
  <si>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</si>
  <si>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</si>
  <si>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</si>
  <si>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</si>
  <si>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</si>
  <si>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</si>
  <si>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</si>
  <si>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</si>
  <si>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</si>
  <si>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</si>
  <si>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</si>
  <si>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</si>
  <si>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</si>
  <si>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</si>
  <si>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</si>
  <si>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</si>
  <si>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</si>
  <si>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</si>
  <si>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</si>
  <si>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</si>
  <si>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</si>
  <si>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</si>
  <si>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</si>
  <si>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</si>
  <si>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</si>
  <si>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</si>
  <si>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</si>
  <si>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</si>
  <si>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</si>
  <si>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</si>
  <si>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</si>
  <si>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</si>
  <si>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</si>
  <si>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</si>
  <si>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</si>
  <si>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</si>
  <si>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</si>
  <si>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</si>
  <si>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</si>
  <si>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</si>
  <si>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</si>
  <si>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</si>
  <si>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</si>
  <si>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</si>
  <si>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</si>
  <si>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</si>
  <si>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</si>
  <si>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</si>
  <si>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</si>
  <si>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</si>
  <si>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</si>
  <si>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</si>
  <si>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</si>
  <si>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</si>
  <si>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</si>
  <si>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</si>
  <si>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</si>
  <si>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</si>
  <si>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</si>
  <si>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</si>
  <si>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</si>
  <si>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</si>
  <si>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</si>
  <si>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</si>
  <si>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</si>
  <si>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</si>
  <si>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</si>
  <si>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</si>
  <si>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</si>
  <si>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</si>
  <si>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</si>
  <si>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</si>
  <si>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</si>
  <si>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</si>
  <si>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</si>
  <si>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</si>
  <si>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</si>
  <si>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</si>
  <si>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</si>
  <si>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</si>
  <si>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</si>
  <si>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</si>
  <si>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</si>
  <si>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</si>
  <si>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</si>
  <si>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</si>
  <si>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</si>
  <si>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</si>
  <si>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</si>
  <si>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</si>
  <si>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</si>
  <si>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</si>
  <si>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</si>
  <si>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</si>
  <si>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</si>
  <si>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</si>
  <si>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</si>
  <si>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</si>
  <si>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</si>
  <si>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</si>
  <si>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</si>
  <si>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</si>
  <si>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</si>
  <si>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</si>
  <si>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</si>
  <si>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</si>
  <si>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</si>
  <si>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</si>
  <si>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</si>
  <si>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</si>
  <si>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</si>
  <si>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</si>
  <si>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</si>
  <si>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</si>
  <si>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</si>
  <si>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</si>
  <si>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</si>
  <si>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</si>
  <si>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</si>
  <si>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</si>
  <si>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</si>
  <si>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</si>
  <si>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</si>
  <si>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</si>
  <si>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</si>
  <si>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</si>
  <si>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</si>
  <si>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</si>
  <si>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</si>
  <si>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</si>
  <si>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</si>
  <si>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</si>
  <si>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</si>
  <si>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</si>
  <si>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</si>
  <si>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</si>
  <si>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</si>
  <si>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</si>
  <si>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</si>
  <si>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</si>
  <si>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</si>
  <si>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</si>
  <si>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</si>
  <si>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</si>
  <si>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</si>
  <si>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</si>
  <si>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</si>
  <si>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</si>
  <si>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</si>
  <si>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</si>
  <si>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</si>
  <si>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</si>
  <si>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</si>
  <si>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</si>
  <si>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</si>
  <si>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</si>
  <si>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</si>
  <si>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</si>
  <si>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</si>
  <si>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</si>
  <si>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</si>
  <si>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</si>
  <si>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</si>
  <si>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</si>
  <si>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</si>
  <si>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</si>
  <si>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</si>
  <si>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</si>
  <si>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</si>
  <si>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</si>
  <si>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</si>
  <si>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</si>
  <si>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</si>
  <si>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</si>
  <si>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</si>
  <si>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</si>
  <si>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</si>
  <si>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</si>
  <si>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</si>
  <si>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</si>
  <si>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</si>
  <si>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</si>
  <si>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</si>
  <si>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</si>
  <si>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</si>
  <si>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</si>
  <si>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</si>
  <si>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</si>
  <si>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</si>
  <si>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</si>
  <si>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</si>
  <si>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</si>
  <si>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</si>
  <si>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</si>
  <si>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</si>
  <si>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</si>
  <si>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</si>
  <si>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</si>
  <si>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</si>
  <si>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</si>
  <si>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</si>
  <si>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</si>
  <si>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</si>
  <si>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</si>
  <si>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</si>
  <si>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</si>
  <si>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</si>
  <si>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</si>
  <si>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</si>
  <si>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</si>
  <si>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</si>
  <si>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</si>
  <si>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</si>
  <si>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</si>
  <si>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</si>
  <si>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</si>
  <si>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</si>
  <si>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</si>
  <si>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</si>
  <si>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</si>
  <si>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</si>
  <si>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</si>
  <si>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</si>
  <si>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</si>
  <si>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</si>
  <si>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</si>
  <si>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</si>
  <si>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</si>
  <si>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</si>
  <si>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</si>
  <si>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</si>
  <si>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</si>
  <si>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</si>
  <si>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</si>
  <si>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</si>
  <si>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</si>
  <si>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</si>
  <si>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</si>
  <si>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</si>
  <si>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</si>
  <si>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</si>
  <si>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</si>
  <si>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</si>
  <si>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</si>
  <si>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</si>
  <si>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</si>
  <si>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</si>
  <si>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</si>
  <si>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</si>
  <si>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</si>
  <si>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</si>
  <si>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</si>
  <si>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</si>
  <si>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</si>
  <si>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</si>
  <si>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</si>
  <si>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</si>
  <si>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</si>
  <si>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</si>
  <si>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</si>
  <si>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</si>
  <si>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</si>
  <si>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</si>
  <si>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</si>
  <si>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</si>
  <si>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</si>
  <si>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</si>
  <si>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</si>
  <si>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</si>
  <si>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</si>
  <si>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</si>
  <si>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</si>
  <si>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</si>
  <si>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</si>
  <si>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</si>
  <si>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</si>
  <si>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</si>
  <si>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</si>
  <si>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</si>
  <si>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</si>
  <si>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</si>
  <si>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</si>
  <si>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</si>
  <si>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</si>
  <si>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</si>
  <si>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</si>
  <si>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</si>
  <si>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</si>
  <si>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</si>
  <si>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</si>
  <si>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</si>
  <si>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</si>
  <si>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</si>
  <si>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</si>
  <si>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</si>
  <si>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</si>
  <si>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</si>
  <si>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</si>
  <si>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</si>
  <si>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</si>
  <si>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</si>
  <si>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</si>
  <si>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</si>
  <si>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</si>
  <si>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</si>
  <si>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</si>
  <si>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</si>
  <si>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</si>
  <si>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</si>
  <si>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</si>
  <si>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</si>
  <si>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</si>
  <si>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</si>
  <si>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</si>
  <si>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</si>
  <si>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</si>
  <si>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</si>
  <si>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</si>
  <si>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</si>
  <si>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</si>
  <si>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</si>
  <si>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</si>
  <si>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</si>
  <si>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</si>
  <si>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</si>
  <si>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</si>
  <si>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</si>
  <si>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</si>
  <si>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</si>
  <si>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</si>
  <si>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</si>
  <si>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</si>
  <si>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</si>
  <si>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</si>
  <si>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</si>
  <si>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</si>
  <si>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</si>
  <si>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</si>
  <si>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</si>
  <si>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</si>
  <si>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</si>
  <si>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</si>
  <si>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</si>
  <si>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</si>
  <si>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</si>
  <si>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</si>
  <si>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</si>
  <si>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</si>
  <si>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</si>
  <si>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</si>
  <si>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</si>
  <si>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</si>
  <si>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</si>
  <si>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</si>
  <si>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</si>
  <si>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</si>
  <si>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</si>
  <si>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</si>
  <si>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</si>
  <si>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</si>
  <si>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</si>
  <si>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</si>
  <si>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</si>
  <si>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</si>
  <si>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</si>
  <si>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</si>
  <si>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</si>
  <si>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</si>
  <si>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</si>
  <si>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</si>
  <si>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</si>
  <si>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</si>
  <si>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</si>
  <si>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</si>
  <si>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</si>
  <si>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</si>
  <si>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</si>
  <si>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</si>
  <si>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</si>
  <si>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</si>
  <si>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</si>
  <si>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</si>
  <si>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</si>
  <si>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</si>
  <si>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</si>
  <si>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</si>
  <si>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</si>
  <si>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</si>
  <si>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</si>
  <si>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</si>
  <si>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</si>
  <si>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</si>
  <si>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</si>
  <si>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</si>
  <si>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</si>
  <si>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</si>
  <si>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</si>
  <si>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</si>
  <si>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</si>
  <si>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</si>
  <si>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</si>
  <si>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</si>
  <si>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</si>
  <si>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</si>
  <si>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</si>
  <si>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</si>
  <si>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</si>
  <si>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</si>
  <si>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</si>
  <si>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</si>
  <si>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</si>
  <si>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</si>
  <si>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</si>
  <si>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</si>
  <si>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</si>
  <si>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</si>
  <si>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</si>
  <si>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</si>
  <si>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</si>
  <si>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</si>
  <si>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</si>
  <si>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</si>
  <si>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</si>
  <si>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</si>
  <si>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</si>
  <si>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</si>
  <si>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</si>
  <si>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</si>
  <si>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</si>
  <si>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</si>
  <si>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</si>
  <si>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</si>
  <si>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</si>
  <si>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</si>
  <si>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</si>
  <si>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</si>
  <si>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</si>
  <si>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</si>
  <si>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</si>
  <si>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</si>
  <si>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</si>
  <si>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</si>
  <si>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</si>
  <si>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</si>
  <si>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</si>
  <si>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</si>
  <si>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</si>
  <si>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</si>
  <si>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</si>
  <si>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</si>
  <si>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</si>
  <si>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</si>
  <si>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</si>
  <si>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</si>
  <si>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</si>
  <si>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</si>
  <si>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</si>
  <si>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</si>
  <si>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</si>
  <si>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</si>
  <si>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</si>
  <si>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</si>
  <si>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</si>
  <si>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</si>
  <si>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</si>
  <si>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</si>
  <si>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</si>
  <si>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</si>
  <si>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</si>
  <si>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</si>
  <si>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</si>
  <si>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</si>
  <si>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</si>
  <si>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</si>
  <si>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</si>
  <si>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</si>
  <si>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</si>
  <si>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</si>
  <si>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</si>
  <si>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</si>
  <si>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</si>
  <si>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</si>
  <si>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</si>
  <si>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</si>
  <si>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</si>
  <si>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</si>
  <si>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</si>
  <si>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</si>
  <si>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</si>
  <si>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</si>
  <si>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</si>
  <si>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</si>
  <si>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</si>
  <si>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</si>
  <si>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</si>
  <si>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</si>
  <si>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</si>
  <si>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</si>
  <si>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</si>
  <si>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</si>
  <si>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</si>
  <si>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</si>
  <si>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</si>
  <si>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</si>
  <si>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</si>
  <si>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</si>
  <si>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</si>
  <si>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</si>
  <si>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</si>
  <si>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</si>
  <si>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</si>
  <si>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</si>
  <si>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</si>
  <si>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</si>
  <si>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</si>
  <si>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</si>
  <si>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</si>
  <si>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</si>
  <si>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</si>
  <si>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</si>
  <si>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</si>
  <si>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</si>
  <si>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</si>
  <si>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</si>
  <si>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</si>
  <si>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</si>
  <si>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</si>
  <si>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</si>
  <si>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</si>
  <si>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</si>
  <si>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</si>
  <si>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</si>
  <si>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</si>
  <si>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</si>
  <si>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</si>
  <si>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</si>
  <si>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</si>
  <si>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</si>
  <si>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</si>
  <si>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</si>
  <si>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</si>
  <si>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</si>
  <si>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</si>
  <si>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</si>
  <si>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</si>
  <si>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</si>
  <si>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</si>
  <si>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</si>
  <si>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</si>
  <si>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</si>
  <si>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</si>
  <si>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</si>
  <si>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</si>
  <si>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</si>
  <si>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</si>
  <si>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</si>
  <si>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</si>
  <si>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</si>
  <si>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</si>
  <si>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</si>
  <si>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</si>
  <si>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</si>
  <si>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</si>
  <si>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</si>
  <si>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</si>
  <si>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</si>
  <si>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</si>
  <si>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</si>
  <si>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</si>
  <si>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</si>
  <si>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</si>
  <si>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</si>
  <si>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</si>
  <si>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</si>
  <si>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</si>
  <si>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</si>
  <si>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</si>
  <si>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</si>
  <si>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</si>
  <si>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</si>
  <si>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</si>
  <si>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</si>
  <si>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</si>
  <si>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</si>
  <si>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</si>
  <si>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</si>
  <si>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</si>
  <si>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</si>
  <si>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</si>
  <si>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</si>
  <si>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</si>
  <si>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</si>
  <si>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</si>
  <si>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</si>
  <si>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</si>
  <si>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</si>
  <si>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</si>
  <si>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</si>
  <si>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</si>
  <si>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</si>
  <si>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</si>
  <si>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</si>
  <si>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</si>
  <si>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</si>
  <si>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</si>
  <si>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</si>
  <si>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</si>
  <si>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</si>
  <si>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</si>
  <si>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</si>
  <si>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</si>
  <si>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</si>
  <si>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</si>
  <si>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</si>
  <si>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</si>
  <si>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</si>
  <si>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</si>
  <si>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</si>
  <si>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</si>
  <si>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</si>
  <si>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</si>
  <si>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</si>
  <si>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</si>
  <si>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</si>
  <si>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</si>
  <si>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</si>
  <si>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</si>
  <si>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</si>
  <si>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</si>
  <si>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</si>
  <si>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</si>
  <si>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</si>
  <si>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</si>
  <si>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</si>
  <si>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</si>
  <si>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</si>
  <si>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</si>
  <si>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</si>
  <si>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</si>
  <si>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</si>
  <si>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</si>
  <si>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</si>
  <si>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</si>
  <si>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</si>
  <si>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</si>
  <si>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</si>
  <si>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</si>
  <si>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</si>
  <si>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</si>
  <si>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</si>
  <si>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</si>
  <si>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</si>
  <si>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</si>
  <si>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</si>
  <si>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</si>
  <si>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</si>
  <si>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</si>
  <si>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</si>
  <si>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</si>
  <si>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</si>
  <si>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</si>
  <si>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</si>
  <si>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</si>
  <si>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</si>
  <si>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</si>
  <si>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</si>
  <si>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</si>
  <si>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</si>
  <si>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</si>
  <si>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</si>
  <si>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</si>
  <si>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</si>
  <si>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</si>
  <si>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</si>
  <si>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</si>
  <si>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</si>
  <si>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</si>
  <si>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</si>
  <si>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</si>
  <si>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</si>
  <si>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</si>
  <si>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</si>
  <si>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</si>
  <si>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</si>
  <si>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</si>
  <si>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</si>
  <si>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</si>
  <si>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</si>
  <si>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</si>
  <si>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</si>
  <si>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</si>
  <si>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</si>
  <si>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</si>
  <si>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</si>
  <si>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</si>
  <si>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</si>
  <si>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</si>
  <si>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</si>
  <si>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</si>
  <si>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</si>
  <si>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</si>
  <si>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</si>
  <si>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</si>
  <si>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</si>
  <si>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</si>
  <si>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</si>
  <si>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</si>
  <si>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</si>
  <si>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</si>
  <si>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</si>
  <si>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</si>
  <si>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</si>
  <si>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</si>
  <si>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</si>
  <si>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</si>
  <si>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</si>
  <si>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</si>
  <si>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</si>
  <si>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</si>
  <si>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</si>
  <si>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</si>
  <si>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</si>
  <si>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</si>
  <si>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</si>
  <si>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</si>
  <si>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</si>
  <si>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</si>
  <si>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</si>
  <si>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</si>
  <si>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</si>
  <si>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</si>
  <si>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</si>
  <si>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</si>
  <si>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</si>
  <si>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</si>
  <si>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</si>
  <si>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</si>
  <si>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</si>
  <si>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</si>
  <si>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</si>
  <si>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</si>
  <si>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</si>
  <si>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</si>
  <si>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</si>
  <si>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</si>
  <si>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</si>
  <si>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</si>
  <si>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</si>
  <si>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</si>
  <si>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</si>
  <si>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</si>
  <si>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</si>
  <si>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</si>
  <si>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</si>
  <si>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</si>
  <si>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</si>
  <si>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</si>
  <si>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</si>
  <si>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</si>
  <si>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</si>
  <si>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</si>
  <si>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</si>
  <si>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</si>
  <si>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</si>
  <si>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</si>
  <si>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</si>
  <si>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</si>
  <si>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</si>
  <si>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</si>
  <si>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</si>
  <si>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</si>
  <si>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</si>
  <si>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</si>
  <si>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</si>
  <si>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</si>
  <si>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</si>
  <si>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</si>
  <si>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</si>
  <si>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</si>
  <si>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</si>
  <si>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</si>
  <si>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</si>
  <si>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</si>
  <si>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</si>
  <si>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</si>
  <si>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</si>
  <si>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</si>
  <si>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</si>
  <si>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</si>
  <si>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</si>
  <si>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</si>
  <si>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</si>
  <si>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</si>
  <si>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</si>
  <si>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</si>
  <si>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</si>
  <si>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</si>
  <si>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</si>
  <si>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</si>
  <si>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</si>
  <si>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</si>
  <si>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</si>
  <si>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</si>
  <si>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</si>
  <si>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</si>
  <si>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</si>
  <si>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</si>
  <si>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</si>
  <si>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</si>
  <si>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</si>
  <si>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</si>
  <si>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</si>
  <si>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</si>
  <si>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</si>
  <si>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</si>
  <si>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</si>
  <si>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</si>
  <si>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</si>
  <si>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</si>
  <si>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</si>
  <si>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</si>
  <si>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</si>
  <si>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</si>
  <si>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</si>
  <si>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</si>
  <si>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</si>
  <si>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</si>
  <si>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</si>
  <si>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</si>
  <si>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</si>
  <si>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</si>
  <si>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</si>
  <si>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</si>
  <si>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</si>
  <si>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</si>
  <si>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</si>
  <si>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</si>
  <si>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</si>
  <si>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</si>
  <si>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</si>
  <si>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</si>
  <si>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</si>
  <si>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</si>
  <si>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</si>
  <si>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</si>
  <si>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</si>
  <si>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</si>
  <si>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</si>
  <si>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</si>
  <si>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</si>
  <si>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</si>
  <si>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</si>
  <si>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</si>
  <si>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</si>
  <si>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</si>
  <si>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</si>
  <si>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</si>
  <si>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</si>
  <si>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</si>
  <si>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</si>
  <si>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</si>
  <si>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</si>
  <si>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</si>
  <si>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</si>
  <si>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</si>
  <si>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</si>
  <si>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</si>
  <si>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</si>
  <si>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</si>
  <si>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</si>
  <si>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</si>
  <si>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</si>
  <si>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</si>
  <si>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</si>
  <si>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</si>
  <si>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</si>
  <si>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</si>
  <si>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</si>
  <si>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</si>
  <si>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</si>
  <si>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</si>
  <si>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</si>
  <si>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</si>
  <si>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</si>
  <si>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</si>
  <si>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</si>
  <si>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</si>
  <si>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</si>
  <si>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</si>
  <si>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</si>
  <si>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</si>
  <si>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</si>
  <si>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</si>
  <si>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</si>
  <si>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</si>
  <si>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</si>
  <si>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</si>
  <si>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</si>
  <si>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</si>
  <si>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</si>
  <si>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</si>
  <si>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</si>
  <si>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</si>
  <si>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</si>
  <si>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</si>
  <si>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</si>
  <si>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</si>
  <si>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</si>
  <si>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</si>
  <si>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</si>
  <si>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</si>
  <si>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</si>
  <si>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</si>
  <si>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</si>
  <si>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</si>
  <si>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</si>
  <si>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</si>
  <si>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</si>
  <si>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</si>
  <si>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</si>
  <si>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</si>
  <si>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</si>
  <si>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</si>
  <si>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</si>
  <si>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</si>
  <si>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</si>
  <si>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</si>
  <si>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</si>
  <si>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</si>
  <si>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</si>
  <si>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</si>
  <si>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</si>
  <si>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</si>
  <si>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</si>
  <si>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</si>
  <si>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</si>
  <si>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</si>
  <si>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</si>
  <si>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</si>
  <si>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</si>
  <si>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</si>
  <si>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</si>
  <si>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</si>
  <si>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</si>
  <si>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</si>
  <si>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</si>
  <si>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</si>
  <si>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</si>
  <si>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</si>
  <si>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</si>
  <si>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</si>
  <si>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</si>
  <si>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</si>
  <si>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</si>
  <si>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</si>
  <si>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</si>
  <si>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</si>
  <si>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</si>
  <si>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</si>
  <si>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</si>
  <si>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</si>
  <si>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</si>
  <si>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</si>
  <si>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</si>
  <si>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</si>
  <si>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</si>
  <si>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</si>
  <si>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</si>
  <si>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</si>
  <si>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</si>
  <si>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</si>
  <si>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</si>
  <si>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</si>
  <si>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</si>
  <si>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</si>
  <si>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</si>
  <si>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</si>
  <si>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</si>
  <si>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</si>
  <si>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</si>
  <si>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</si>
  <si>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</si>
  <si>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</si>
  <si>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</si>
  <si>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</si>
  <si>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</si>
  <si>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</si>
  <si>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</si>
  <si>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</si>
  <si>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</si>
  <si>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</si>
  <si>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</si>
  <si>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</si>
  <si>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</si>
  <si>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</si>
  <si>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</si>
  <si>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</si>
  <si>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</si>
  <si>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</si>
  <si>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</si>
  <si>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</si>
  <si>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</si>
  <si>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</si>
  <si>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</si>
  <si>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</si>
  <si>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</si>
  <si>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</si>
  <si>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</si>
  <si>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</si>
  <si>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</si>
  <si>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</si>
  <si>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</si>
  <si>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</si>
  <si>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</si>
  <si>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</si>
  <si>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</si>
  <si>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</si>
  <si>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</si>
  <si>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</si>
  <si>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</si>
  <si>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</si>
  <si>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</si>
  <si>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</si>
  <si>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</si>
  <si>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</si>
  <si>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</si>
  <si>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</si>
  <si>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</si>
  <si>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</si>
  <si>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</si>
  <si>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</si>
  <si>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</si>
  <si>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</si>
  <si>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</si>
  <si>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</si>
  <si>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</si>
  <si>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</si>
  <si>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</si>
  <si>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</si>
  <si>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</si>
  <si>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</si>
  <si>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</si>
  <si>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</si>
  <si>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</si>
  <si>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</si>
  <si>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</si>
  <si>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</si>
  <si>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</si>
  <si>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</si>
  <si>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</si>
  <si>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</si>
  <si>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</si>
  <si>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</si>
  <si>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</si>
  <si>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</si>
  <si>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</si>
  <si>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</si>
  <si>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</si>
  <si>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</si>
  <si>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</si>
  <si>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</si>
  <si>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</si>
  <si>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</si>
  <si>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</si>
  <si>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</si>
  <si>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</si>
  <si>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</si>
  <si>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</si>
  <si>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</si>
  <si>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</si>
  <si>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</si>
  <si>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</si>
  <si>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</si>
  <si>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</si>
  <si>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</si>
  <si>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</si>
  <si>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</si>
  <si>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</si>
  <si>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</si>
  <si>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</si>
  <si>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</si>
  <si>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</si>
  <si>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</si>
  <si>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</si>
  <si>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</si>
  <si>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</si>
  <si>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</si>
  <si>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</si>
  <si>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</si>
  <si>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</si>
  <si>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</si>
  <si>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</si>
  <si>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</si>
  <si>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</si>
  <si>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</si>
  <si>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</si>
  <si>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</si>
  <si>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</si>
  <si>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</si>
  <si>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</si>
  <si>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</si>
  <si>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</si>
  <si>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</si>
  <si>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</si>
  <si>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</si>
  <si>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</si>
  <si>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</si>
  <si>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</si>
  <si>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</si>
  <si>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</si>
  <si>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</si>
  <si>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</si>
  <si>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</si>
  <si>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</si>
  <si>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</si>
  <si>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</si>
  <si>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</si>
  <si>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</si>
  <si>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</si>
  <si>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</si>
  <si>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</si>
  <si>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</si>
  <si>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</si>
  <si>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</si>
  <si>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</si>
  <si>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</si>
  <si>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</si>
  <si>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</si>
  <si>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</si>
  <si>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</si>
  <si>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</si>
  <si>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</si>
  <si>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</si>
  <si>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</si>
  <si>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</si>
  <si>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</si>
  <si>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</si>
  <si>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</si>
  <si>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</si>
  <si>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</si>
  <si>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</si>
  <si>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</si>
  <si>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</si>
  <si>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</si>
  <si>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</si>
  <si>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</si>
  <si>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</si>
  <si>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</si>
  <si>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</si>
  <si>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</si>
  <si>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</si>
  <si>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</si>
  <si>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</si>
  <si>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</si>
  <si>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</si>
  <si>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</si>
  <si>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</si>
  <si>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</si>
  <si>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</si>
  <si>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</si>
  <si>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</si>
  <si>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</si>
  <si>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</si>
  <si>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</si>
  <si>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</si>
  <si>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</si>
  <si>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</si>
  <si>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</si>
  <si>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</si>
  <si>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</si>
  <si>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</si>
  <si>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</si>
  <si>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</si>
  <si>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</si>
  <si>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</si>
  <si>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</si>
  <si>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</si>
  <si>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</si>
  <si>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</si>
  <si>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</si>
  <si>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</si>
  <si>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</si>
  <si>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</si>
  <si>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</si>
  <si>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</si>
  <si>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</si>
  <si>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</si>
  <si>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</si>
  <si>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</si>
  <si>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</si>
  <si>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</si>
  <si>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</si>
  <si>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</si>
  <si>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</si>
  <si>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</si>
  <si>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</si>
  <si>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</si>
  <si>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</si>
  <si>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</si>
  <si>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</si>
  <si>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</si>
  <si>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</si>
  <si>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</si>
  <si>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</si>
  <si>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</si>
  <si>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</si>
  <si>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</si>
  <si>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</si>
  <si>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</si>
  <si>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</si>
  <si>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</si>
  <si>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</si>
  <si>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</si>
  <si>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</si>
  <si>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</si>
  <si>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</si>
  <si>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</si>
  <si>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</si>
  <si>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</si>
  <si>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</si>
  <si>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</si>
  <si>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</si>
  <si>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</si>
  <si>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</si>
  <si>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</si>
  <si>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</si>
  <si>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</si>
  <si>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</si>
  <si>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</si>
  <si>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</si>
  <si>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</si>
  <si>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</si>
  <si>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</si>
  <si>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</si>
  <si>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</si>
  <si>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</si>
  <si>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</si>
  <si>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</si>
  <si>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</si>
  <si>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</si>
  <si>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</si>
  <si>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</si>
  <si>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</si>
  <si>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</si>
  <si>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</si>
  <si>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</si>
  <si>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</si>
  <si>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</si>
  <si>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</si>
  <si>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</si>
  <si>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</si>
  <si>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</si>
  <si>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</si>
  <si>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</si>
  <si>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</si>
  <si>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</si>
  <si>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</si>
  <si>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</si>
  <si>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</si>
  <si>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</si>
  <si>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</si>
  <si>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</si>
  <si>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</si>
  <si>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</si>
  <si>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</si>
  <si>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</si>
  <si>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</si>
  <si>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</si>
  <si>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</si>
  <si>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</si>
  <si>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</si>
  <si>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</si>
  <si>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</si>
  <si>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</si>
  <si>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</si>
  <si>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</si>
  <si>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</si>
  <si>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</si>
  <si>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</si>
  <si>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</si>
  <si>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</si>
  <si>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</si>
  <si>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</si>
  <si>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</si>
  <si>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</si>
  <si>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</si>
  <si>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</si>
  <si>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</si>
  <si>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</si>
  <si>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</si>
  <si>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</si>
  <si>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</si>
  <si>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</si>
  <si>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</si>
  <si>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</si>
  <si>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</si>
  <si>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</si>
  <si>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</si>
  <si>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</si>
  <si>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</si>
  <si>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</si>
  <si>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</si>
  <si>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</si>
  <si>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</si>
  <si>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</si>
  <si>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</si>
  <si>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</si>
  <si>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</si>
  <si>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</si>
  <si>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</si>
  <si>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</si>
  <si>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</si>
  <si>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</si>
  <si>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</si>
  <si>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</si>
  <si>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</si>
  <si>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</si>
  <si>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</si>
  <si>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</si>
  <si>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</si>
  <si>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</si>
  <si>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</si>
  <si>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</si>
  <si>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</si>
  <si>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</si>
  <si>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</si>
  <si>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</si>
  <si>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</si>
  <si>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</si>
  <si>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</si>
  <si>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</si>
  <si>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</si>
  <si>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</si>
  <si>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</si>
  <si>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</si>
  <si>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</si>
  <si>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</si>
  <si>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</si>
  <si>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</si>
  <si>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</si>
  <si>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</si>
  <si>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</si>
  <si>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</si>
  <si>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</si>
  <si>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</si>
  <si>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</si>
  <si>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</si>
  <si>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</si>
  <si>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</si>
  <si>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</si>
  <si>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</si>
  <si>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</si>
  <si>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</si>
  <si>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</si>
  <si>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</si>
  <si>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</si>
  <si>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</si>
  <si>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</si>
  <si>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</si>
  <si>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</si>
  <si>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</si>
  <si>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</si>
  <si>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</si>
  <si>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</si>
  <si>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</si>
  <si>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</si>
  <si>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</si>
  <si>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</si>
  <si>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</si>
  <si>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</si>
  <si>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</si>
  <si>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</si>
  <si>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</si>
  <si>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</si>
  <si>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</si>
  <si>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</si>
  <si>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</si>
  <si>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</si>
  <si>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</si>
  <si>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</si>
  <si>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</si>
  <si>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</si>
  <si>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</si>
  <si>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</si>
  <si>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</si>
  <si>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</si>
  <si>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</si>
  <si>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</si>
  <si>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</si>
  <si>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</si>
  <si>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</si>
  <si>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</si>
  <si>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</si>
  <si>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</si>
  <si>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</si>
  <si>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</si>
  <si>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</si>
  <si>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</si>
  <si>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</si>
  <si>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</si>
  <si>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</si>
  <si>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</si>
  <si>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</si>
  <si>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</si>
  <si>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</si>
  <si>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</si>
  <si>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</si>
  <si>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</si>
  <si>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</si>
  <si>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</si>
  <si>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</si>
  <si>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</si>
  <si>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</si>
  <si>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</si>
  <si>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</si>
  <si>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</si>
  <si>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</si>
  <si>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</si>
  <si>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</si>
  <si>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</si>
  <si>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</si>
  <si>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</si>
  <si>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</si>
  <si>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</si>
  <si>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</si>
  <si>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</si>
  <si>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</si>
  <si>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</si>
  <si>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</si>
  <si>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</si>
  <si>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</si>
  <si>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</si>
  <si>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</si>
  <si>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</si>
  <si>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</si>
  <si>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</si>
  <si>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</si>
  <si>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</si>
  <si>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</si>
  <si>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</si>
  <si>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</si>
  <si>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</si>
  <si>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</si>
  <si>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</si>
  <si>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</si>
  <si>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</si>
  <si>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</si>
  <si>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</si>
  <si>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</si>
  <si>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</si>
  <si>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</si>
  <si>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</si>
  <si>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</si>
  <si>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</si>
  <si>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</si>
  <si>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</si>
  <si>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</si>
  <si>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</si>
  <si>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</si>
  <si>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</si>
  <si>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</si>
  <si>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</si>
  <si>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</si>
  <si>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</si>
  <si>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</si>
  <si>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</si>
  <si>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</si>
  <si>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</si>
  <si>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</si>
  <si>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</si>
  <si>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</si>
  <si>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</si>
  <si>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</si>
  <si>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</si>
  <si>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</si>
  <si>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</si>
  <si>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</si>
  <si>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</si>
  <si>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</si>
  <si>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</si>
  <si>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</si>
  <si>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</si>
  <si>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</si>
  <si>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</si>
  <si>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</si>
  <si>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</si>
  <si>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</si>
  <si>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</si>
  <si>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</si>
  <si>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</si>
  <si>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</si>
  <si>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</si>
  <si>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</si>
  <si>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</si>
  <si>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</si>
  <si>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</si>
  <si>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</si>
  <si>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</si>
  <si>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</si>
  <si>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</si>
  <si>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</si>
  <si>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</si>
  <si>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</si>
  <si>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</si>
  <si>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</si>
  <si>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</si>
  <si>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</si>
  <si>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</si>
  <si>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</si>
  <si>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</si>
  <si>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</si>
  <si>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</si>
  <si>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</si>
  <si>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</si>
  <si>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</si>
  <si>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</si>
  <si>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</si>
  <si>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</si>
  <si>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</si>
  <si>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</si>
  <si>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</si>
  <si>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</si>
  <si>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</si>
  <si>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</si>
  <si>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</si>
  <si>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</si>
  <si>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</si>
  <si>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</si>
  <si>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</si>
  <si>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</si>
  <si>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</si>
  <si>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</si>
  <si>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</si>
  <si>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</si>
  <si>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</si>
  <si>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</si>
  <si>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</si>
  <si>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</si>
  <si>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</si>
  <si>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</si>
  <si>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</si>
  <si>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</si>
  <si>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</si>
  <si>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</si>
  <si>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</si>
  <si>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</si>
  <si>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</si>
  <si>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</si>
  <si>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</si>
  <si>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</si>
  <si>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</si>
  <si>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</si>
  <si>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</si>
  <si>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</si>
  <si>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</si>
  <si>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</si>
  <si>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</si>
  <si>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</si>
  <si>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</si>
  <si>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</si>
  <si>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</si>
  <si>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</si>
  <si>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</si>
  <si>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</si>
  <si>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</si>
  <si>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</si>
  <si>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</si>
  <si>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</si>
  <si>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</si>
  <si>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</si>
  <si>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</si>
  <si>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</si>
  <si>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</si>
  <si>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</si>
  <si>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</si>
  <si>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</si>
  <si>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</si>
  <si>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</si>
  <si>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</si>
  <si>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</si>
  <si>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</si>
  <si>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</si>
  <si>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</si>
  <si>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</si>
  <si>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</si>
  <si>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</si>
  <si>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</si>
  <si>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</si>
  <si>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</si>
  <si>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</si>
  <si>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</si>
  <si>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</si>
  <si>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</si>
  <si>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</si>
  <si>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</si>
  <si>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</si>
  <si>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</si>
  <si>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</si>
  <si>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</si>
  <si>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</si>
  <si>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</si>
  <si>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</si>
  <si>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</si>
  <si>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</si>
  <si>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</si>
  <si>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</si>
  <si>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</si>
  <si>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</si>
  <si>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</si>
  <si>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</si>
  <si>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</si>
  <si>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</si>
  <si>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</si>
  <si>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</si>
  <si>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</si>
  <si>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</si>
  <si>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</si>
  <si>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</si>
  <si>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</si>
  <si>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</si>
  <si>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</si>
  <si>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</si>
  <si>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</si>
  <si>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</si>
  <si>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</si>
  <si>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</si>
  <si>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</si>
  <si>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</si>
  <si>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</si>
  <si>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</si>
  <si>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</si>
  <si>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</si>
  <si>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</si>
  <si>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</si>
  <si>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</si>
  <si>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</si>
  <si>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</si>
  <si>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</si>
  <si>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</si>
  <si>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</si>
  <si>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</si>
  <si>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</si>
  <si>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</si>
  <si>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</si>
  <si>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</si>
  <si>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</si>
  <si>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</si>
  <si>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</si>
  <si>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</si>
  <si>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</si>
  <si>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</si>
  <si>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</si>
  <si>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</si>
  <si>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</si>
  <si>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</si>
  <si>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</si>
  <si>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</si>
  <si>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</si>
  <si>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</si>
  <si>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</si>
  <si>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</si>
  <si>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</si>
  <si>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</si>
  <si>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</si>
  <si>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</si>
  <si>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</si>
  <si>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</si>
  <si>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</si>
  <si>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</si>
  <si>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</si>
  <si>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</si>
  <si>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</si>
  <si>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</si>
  <si>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</si>
  <si>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</si>
  <si>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</si>
  <si>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</si>
  <si>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</si>
  <si>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</si>
  <si>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</si>
  <si>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</si>
  <si>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</si>
  <si>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</si>
  <si>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</si>
  <si>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</si>
  <si>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</si>
  <si>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</si>
  <si>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</si>
  <si>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</si>
  <si>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</si>
  <si>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</si>
  <si>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</si>
  <si>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</si>
  <si>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</si>
  <si>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</si>
  <si>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</si>
  <si>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</si>
  <si>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</si>
  <si>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</si>
  <si>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</si>
  <si>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</si>
  <si>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</si>
  <si>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</si>
  <si>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</si>
  <si>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</si>
  <si>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</si>
  <si>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</si>
  <si>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</si>
  <si>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</si>
  <si>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</si>
  <si>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</si>
  <si>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</si>
  <si>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</si>
  <si>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</si>
  <si>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</si>
  <si>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</si>
  <si>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</si>
  <si>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</si>
  <si>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</si>
  <si>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</si>
  <si>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</si>
  <si>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</si>
  <si>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</si>
  <si>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</si>
  <si>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</si>
  <si>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</si>
  <si>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</si>
  <si>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</si>
  <si>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</si>
  <si>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</si>
  <si>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</si>
  <si>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</si>
  <si>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</si>
  <si>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</si>
  <si>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</si>
  <si>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</si>
  <si>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</si>
  <si>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</si>
  <si>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</si>
  <si>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</si>
  <si>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</si>
  <si>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</si>
  <si>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</si>
  <si>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</si>
  <si>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</si>
  <si>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</si>
  <si>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</si>
  <si>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</si>
  <si>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</si>
  <si>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</si>
  <si>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</si>
  <si>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</si>
  <si>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</si>
  <si>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</si>
  <si>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</si>
  <si>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</si>
  <si>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</si>
  <si>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</si>
  <si>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</si>
  <si>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</si>
  <si>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</si>
  <si>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</si>
  <si>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</si>
  <si>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</si>
  <si>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</si>
  <si>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</si>
  <si>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</si>
  <si>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</si>
  <si>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</si>
  <si>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</si>
  <si>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</si>
  <si>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</si>
  <si>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</si>
  <si>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</si>
  <si>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</si>
  <si>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</si>
  <si>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</si>
  <si>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</si>
  <si>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</si>
  <si>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</si>
  <si>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</si>
  <si>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</si>
  <si>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</si>
  <si>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</si>
  <si>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</si>
  <si>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</si>
  <si>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</si>
  <si>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</si>
  <si>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</si>
  <si>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</si>
  <si>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</si>
  <si>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</si>
  <si>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</si>
  <si>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</si>
  <si>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</si>
  <si>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</si>
  <si>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</si>
  <si>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</si>
  <si>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</si>
  <si>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</si>
  <si>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</si>
  <si>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</si>
  <si>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</si>
  <si>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</si>
  <si>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</si>
  <si>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</si>
  <si>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</si>
  <si>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</si>
  <si>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</si>
  <si>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</si>
  <si>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</si>
  <si>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</si>
  <si>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</si>
  <si>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</si>
  <si>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</si>
  <si>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</si>
  <si>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</si>
  <si>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</si>
  <si>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</si>
  <si>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</si>
  <si>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</si>
  <si>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</si>
  <si>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</si>
  <si>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</si>
  <si>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</si>
  <si>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</si>
  <si>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</si>
  <si>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</si>
  <si>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</si>
  <si>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</si>
  <si>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</si>
  <si>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</si>
  <si>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</si>
  <si>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</si>
  <si>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</si>
  <si>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</si>
  <si>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</si>
  <si>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</si>
  <si>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</si>
  <si>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</si>
  <si>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</si>
  <si>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</si>
  <si>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</si>
  <si>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</si>
  <si>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</si>
  <si>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</si>
  <si>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</si>
  <si>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</si>
  <si>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</si>
  <si>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</si>
  <si>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</si>
  <si>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</si>
  <si>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</si>
  <si>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</si>
  <si>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</si>
  <si>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</si>
  <si>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</si>
  <si>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</si>
  <si>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</si>
  <si>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</si>
  <si>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</si>
  <si>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</si>
  <si>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</si>
  <si>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</si>
  <si>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</si>
  <si>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</si>
  <si>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</si>
  <si>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</si>
  <si>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</si>
  <si>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</si>
  <si>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</si>
  <si>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</si>
  <si>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</si>
  <si>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</si>
  <si>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</si>
  <si>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</si>
  <si>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</si>
  <si>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</si>
  <si>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</si>
  <si>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</si>
  <si>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</si>
  <si>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</si>
  <si>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</si>
  <si>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</si>
  <si>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</si>
  <si>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</si>
  <si>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</si>
  <si>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</si>
  <si>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</si>
  <si>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</si>
  <si>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</si>
  <si>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</si>
  <si>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</si>
  <si>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</si>
  <si>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</si>
  <si>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</si>
  <si>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</si>
  <si>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</si>
  <si>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</si>
  <si>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</si>
  <si>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</si>
  <si>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</si>
  <si>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</si>
  <si>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</si>
  <si>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</si>
  <si>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</si>
  <si>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</si>
  <si>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</si>
  <si>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</si>
  <si>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</si>
  <si>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</si>
  <si>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</si>
  <si>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</si>
  <si>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</si>
  <si>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</si>
  <si>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</si>
  <si>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</si>
  <si>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</si>
  <si>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</si>
  <si>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</si>
  <si>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</si>
  <si>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</si>
  <si>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</si>
  <si>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</si>
  <si>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</si>
  <si>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</si>
  <si>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</si>
  <si>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</si>
  <si>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</si>
  <si>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</si>
  <si>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</si>
  <si>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</si>
  <si>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</si>
  <si>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</si>
  <si>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</si>
  <si>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</si>
  <si>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</si>
  <si>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</si>
  <si>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</si>
  <si>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</si>
  <si>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</si>
  <si>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</si>
  <si>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</si>
  <si>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</si>
  <si>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</si>
  <si>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</si>
  <si>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</si>
  <si>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</si>
  <si>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</si>
  <si>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</si>
  <si>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</si>
  <si>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</si>
  <si>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</si>
  <si>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</si>
  <si>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</si>
  <si>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</si>
  <si>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</si>
  <si>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</si>
  <si>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</si>
  <si>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</si>
  <si>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</si>
  <si>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</si>
  <si>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</si>
  <si>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</si>
  <si>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</si>
  <si>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</si>
  <si>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</si>
  <si>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</si>
  <si>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</si>
  <si>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</si>
  <si>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</si>
  <si>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</si>
  <si>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</si>
  <si>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</si>
  <si>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</si>
  <si>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</si>
  <si>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</si>
  <si>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</si>
  <si>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</si>
  <si>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</si>
  <si>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</si>
  <si>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</si>
  <si>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</si>
  <si>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</si>
  <si>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</si>
  <si>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</si>
  <si>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</si>
  <si>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</si>
  <si>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</si>
  <si>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</si>
  <si>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</si>
  <si>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</si>
  <si>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</si>
  <si>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</si>
  <si>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</si>
  <si>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</si>
  <si>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</si>
  <si>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</si>
  <si>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</si>
  <si>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</si>
  <si>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</si>
  <si>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</si>
  <si>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</si>
  <si>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</si>
  <si>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</si>
  <si>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</si>
  <si>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</si>
  <si>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</si>
  <si>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</si>
  <si>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</si>
  <si>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</si>
  <si>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</si>
  <si>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</si>
  <si>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</si>
  <si>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</si>
  <si>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</si>
  <si>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</si>
  <si>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</si>
  <si>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</si>
  <si>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</si>
  <si>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</si>
  <si>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</si>
  <si>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</si>
  <si>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</si>
  <si>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</si>
  <si>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</si>
  <si>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</si>
  <si>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</si>
  <si>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</si>
  <si>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</si>
  <si>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</si>
  <si>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</si>
  <si>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</si>
  <si>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</si>
  <si>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</si>
  <si>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</si>
  <si>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</si>
  <si>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</si>
  <si>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</si>
  <si>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</si>
  <si>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</si>
  <si>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</si>
  <si>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</si>
  <si>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</si>
  <si>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</si>
  <si>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</si>
  <si>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</si>
  <si>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</si>
  <si>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</si>
  <si>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</si>
  <si>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</si>
  <si>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</si>
  <si>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</si>
  <si>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</si>
  <si>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</si>
  <si>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</si>
  <si>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</si>
  <si>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</si>
  <si>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</si>
  <si>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</si>
  <si>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</si>
  <si>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</si>
  <si>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</si>
  <si>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</si>
  <si>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</si>
  <si>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</si>
  <si>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</si>
  <si>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</si>
  <si>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</si>
  <si>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</si>
  <si>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</si>
  <si>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</si>
  <si>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</si>
  <si>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</si>
  <si>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</si>
  <si>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</si>
  <si>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</si>
  <si>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</si>
  <si>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</si>
  <si>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</si>
  <si>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</si>
  <si>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</si>
  <si>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</si>
  <si>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</si>
  <si>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</si>
  <si>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</si>
  <si>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</si>
  <si>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</si>
  <si>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</si>
  <si>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</si>
  <si>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</si>
  <si>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</si>
  <si>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</si>
  <si>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</si>
  <si>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</si>
  <si>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</si>
  <si>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</si>
  <si>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</si>
  <si>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</si>
  <si>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</si>
  <si>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</si>
  <si>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</si>
  <si>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</si>
  <si>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</si>
  <si>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</si>
  <si>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</si>
  <si>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</si>
  <si>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</si>
  <si>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</si>
  <si>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</si>
  <si>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</si>
  <si>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</si>
  <si>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</si>
  <si>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</si>
  <si>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</si>
  <si>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</si>
  <si>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</si>
  <si>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</si>
  <si>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</si>
  <si>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</si>
  <si>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</si>
  <si>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</si>
  <si>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</si>
  <si>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</si>
  <si>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</si>
  <si>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</si>
  <si>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</si>
  <si>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</si>
  <si>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</si>
  <si>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</si>
  <si>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</si>
  <si>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</si>
  <si>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</si>
  <si>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</si>
  <si>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</si>
  <si>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</si>
  <si>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</si>
  <si>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</si>
  <si>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</si>
  <si>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</si>
  <si>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</si>
  <si>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</si>
  <si>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</si>
  <si>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</si>
  <si>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</si>
  <si>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</si>
  <si>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</si>
  <si>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</si>
  <si>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</si>
  <si>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</si>
  <si>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</si>
  <si>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</si>
  <si>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</si>
  <si>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</si>
  <si>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</si>
  <si>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</si>
  <si>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</si>
  <si>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</si>
  <si>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</si>
  <si>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</si>
  <si>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</si>
  <si>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</si>
  <si>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</si>
  <si>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</si>
  <si>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</si>
  <si>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</si>
  <si>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</si>
  <si>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</si>
  <si>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</si>
  <si>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</si>
  <si>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</si>
  <si>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</si>
  <si>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</si>
  <si>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</si>
  <si>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</si>
  <si>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</si>
  <si>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</si>
  <si>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</si>
  <si>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</si>
  <si>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</si>
  <si>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</si>
  <si>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</si>
  <si>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</si>
  <si>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</si>
  <si>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</si>
  <si>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</si>
  <si>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</si>
  <si>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</si>
  <si>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</si>
  <si>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</si>
  <si>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</si>
  <si>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</si>
  <si>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</si>
  <si>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</si>
  <si>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</si>
  <si>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</si>
  <si>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</si>
  <si>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</si>
  <si>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</si>
  <si>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</si>
  <si>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</si>
  <si>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</si>
  <si>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</si>
  <si>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</si>
  <si>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</si>
  <si>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</si>
  <si>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</si>
  <si>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</si>
  <si>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</si>
  <si>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</si>
  <si>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</si>
  <si>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</si>
  <si>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</si>
  <si>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</si>
  <si>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</si>
  <si>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</si>
  <si>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</si>
  <si>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</si>
  <si>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</si>
  <si>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</si>
  <si>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</si>
  <si>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</si>
  <si>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</si>
  <si>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</si>
  <si>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</si>
  <si>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</si>
  <si>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</si>
  <si>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</si>
  <si>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</si>
  <si>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</si>
  <si>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</si>
  <si>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</si>
  <si>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</si>
  <si>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</si>
  <si>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</si>
  <si>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</si>
  <si>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</si>
  <si>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</si>
  <si>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</si>
  <si>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</si>
  <si>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</si>
  <si>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</si>
  <si>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</si>
  <si>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</si>
  <si>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</si>
  <si>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</si>
  <si>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</si>
  <si>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</si>
  <si>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</si>
  <si>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</si>
  <si>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</si>
  <si>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</si>
  <si>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</si>
  <si>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</si>
  <si>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</si>
  <si>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</si>
  <si>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</si>
  <si>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</si>
  <si>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</si>
  <si>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</si>
  <si>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</si>
  <si>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</si>
  <si>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</si>
  <si>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</si>
  <si>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</si>
  <si>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</si>
  <si>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</si>
  <si>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</si>
  <si>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</si>
  <si>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</si>
  <si>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</si>
  <si>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</si>
  <si>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</si>
  <si>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</si>
  <si>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</si>
  <si>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</si>
  <si>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</si>
  <si>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</si>
  <si>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</si>
  <si>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</si>
  <si>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</si>
  <si>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</si>
  <si>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</si>
  <si>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</si>
  <si>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</si>
  <si>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</si>
  <si>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</si>
  <si>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</si>
  <si>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</si>
  <si>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</si>
  <si>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</si>
  <si>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</si>
  <si>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</si>
  <si>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</si>
  <si>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</si>
  <si>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</si>
  <si>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</si>
  <si>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</si>
  <si>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</si>
  <si>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</si>
  <si>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</si>
  <si>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</si>
  <si>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</si>
  <si>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</si>
  <si>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</si>
  <si>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</si>
  <si>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</si>
  <si>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</si>
  <si>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</si>
  <si>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</si>
  <si>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</si>
  <si>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</si>
  <si>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</si>
  <si>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</si>
  <si>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</si>
  <si>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</si>
  <si>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</si>
  <si>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</si>
  <si>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</si>
  <si>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</si>
  <si>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</si>
  <si>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</si>
  <si>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</si>
  <si>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</si>
  <si>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</si>
  <si>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</si>
  <si>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</si>
  <si>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</si>
  <si>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</si>
  <si>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</si>
  <si>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</si>
  <si>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</si>
  <si>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</si>
  <si>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</si>
  <si>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</si>
  <si>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</si>
  <si>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</si>
  <si>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</si>
  <si>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</si>
  <si>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</si>
  <si>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</si>
  <si>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</si>
  <si>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</si>
  <si>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</si>
  <si>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</si>
  <si>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</si>
  <si>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</si>
  <si>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</si>
  <si>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</si>
  <si>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</si>
  <si>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</si>
  <si>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</si>
  <si>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</si>
  <si>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</si>
  <si>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</si>
  <si>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</si>
  <si>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</si>
  <si>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</si>
  <si>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</si>
  <si>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</si>
  <si>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</si>
  <si>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</si>
  <si>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</si>
  <si>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</si>
  <si>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</si>
  <si>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</si>
  <si>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</si>
  <si>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</si>
  <si>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</si>
  <si>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</si>
  <si>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</si>
  <si>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</si>
  <si>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</si>
  <si>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</si>
  <si>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</si>
  <si>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</si>
  <si>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</si>
  <si>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</si>
  <si>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</si>
  <si>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</si>
  <si>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</si>
  <si>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</si>
  <si>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</si>
  <si>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</si>
  <si>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</si>
  <si>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</si>
  <si>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</si>
  <si>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</si>
  <si>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</si>
  <si>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</si>
  <si>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</si>
  <si>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</si>
  <si>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</si>
  <si>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</si>
  <si>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</si>
  <si>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</si>
  <si>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</si>
  <si>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</si>
  <si>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</si>
  <si>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</si>
  <si>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</si>
  <si>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</si>
  <si>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</si>
  <si>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</si>
  <si>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</si>
  <si>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</si>
  <si>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</si>
  <si>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</si>
  <si>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</si>
  <si>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</si>
  <si>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</si>
  <si>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</si>
  <si>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</si>
  <si>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</si>
  <si>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</si>
  <si>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</si>
  <si>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</si>
  <si>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</si>
  <si>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</si>
  <si>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</si>
  <si>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</si>
  <si>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</si>
  <si>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</si>
  <si>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</si>
  <si>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</si>
  <si>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</si>
  <si>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</si>
  <si>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</si>
  <si>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</si>
  <si>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</si>
  <si>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</si>
  <si>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</si>
  <si>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</si>
  <si>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</si>
  <si>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</si>
  <si>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</si>
  <si>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</si>
  <si>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</si>
  <si>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</si>
  <si>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</si>
  <si>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</si>
  <si>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</si>
  <si>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</si>
  <si>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</si>
  <si>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</si>
  <si>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</si>
  <si>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</si>
  <si>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</si>
  <si>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</si>
  <si>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</si>
  <si>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</si>
  <si>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</si>
  <si>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</si>
  <si>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</si>
  <si>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</si>
  <si>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</si>
  <si>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</si>
  <si>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</si>
  <si>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</si>
  <si>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</si>
  <si>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</si>
  <si>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</si>
  <si>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</si>
  <si>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</si>
  <si>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</si>
  <si>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</si>
  <si>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</si>
  <si>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</si>
  <si>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</si>
  <si>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</si>
  <si>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</si>
  <si>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</si>
  <si>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</si>
  <si>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</si>
  <si>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</si>
  <si>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</si>
  <si>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</si>
  <si>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</si>
  <si>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</si>
  <si>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</si>
  <si>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</si>
  <si>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</si>
  <si>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</si>
  <si>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</si>
  <si>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</si>
  <si>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</si>
  <si>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</si>
  <si>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</si>
  <si>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</si>
  <si>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</si>
  <si>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</si>
  <si>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</si>
  <si>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</si>
  <si>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</si>
  <si>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</si>
  <si>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</si>
  <si>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</si>
  <si>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</si>
  <si>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</si>
  <si>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</si>
  <si>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</si>
  <si>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</si>
  <si>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</si>
  <si>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</si>
  <si>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</si>
  <si>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</si>
  <si>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</si>
  <si>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</si>
  <si>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</si>
  <si>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</si>
  <si>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</si>
  <si>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</si>
  <si>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</si>
  <si>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</si>
  <si>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</si>
  <si>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</si>
  <si>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</si>
  <si>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</si>
  <si>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</si>
  <si>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</si>
  <si>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</si>
  <si>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</si>
  <si>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</si>
  <si>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</si>
  <si>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</si>
  <si>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</si>
  <si>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</si>
  <si>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</si>
  <si>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</si>
  <si>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</si>
  <si>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</si>
  <si>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</si>
  <si>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</si>
  <si>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</si>
  <si>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</si>
  <si>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</si>
  <si>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</si>
  <si>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</si>
  <si>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</si>
  <si>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</si>
  <si>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</si>
  <si>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</si>
  <si>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</si>
  <si>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</si>
  <si>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</si>
  <si>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</si>
  <si>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</si>
  <si>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</si>
  <si>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</si>
  <si>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</si>
  <si>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</si>
  <si>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</si>
  <si>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</si>
  <si>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</si>
  <si>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</si>
  <si>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</si>
  <si>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</si>
  <si>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</si>
  <si>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</si>
  <si>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</si>
  <si>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</si>
  <si>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</si>
  <si>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</si>
  <si>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</si>
  <si>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</si>
  <si>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</si>
  <si>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</si>
  <si>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</si>
  <si>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</si>
  <si>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</si>
  <si>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</si>
  <si>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</si>
  <si>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</si>
  <si>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</si>
  <si>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</si>
  <si>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</si>
  <si>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</si>
  <si>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</si>
  <si>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</si>
  <si>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</si>
  <si>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</si>
  <si>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</si>
  <si>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</si>
  <si>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</si>
  <si>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</si>
  <si>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</si>
  <si>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</si>
  <si>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</si>
  <si>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</si>
  <si>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</si>
  <si>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</si>
  <si>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</si>
  <si>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</si>
  <si>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</si>
  <si>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</si>
  <si>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</si>
  <si>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</si>
  <si>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</si>
  <si>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</si>
  <si>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</si>
  <si>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</si>
  <si>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</si>
  <si>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</si>
  <si>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</si>
  <si>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</si>
  <si>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</si>
  <si>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</si>
  <si>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</si>
  <si>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</si>
  <si>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</si>
  <si>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</si>
  <si>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</si>
  <si>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</si>
  <si>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</si>
  <si>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</si>
  <si>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</si>
  <si>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</si>
  <si>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</si>
  <si>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</si>
  <si>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</si>
  <si>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</si>
  <si>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</si>
  <si>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</si>
  <si>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</si>
  <si>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</si>
  <si>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</si>
  <si>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</si>
  <si>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</si>
  <si>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</si>
  <si>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</si>
  <si>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</si>
  <si>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</si>
  <si>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</si>
  <si>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</si>
  <si>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</si>
  <si>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</si>
  <si>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</si>
  <si>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</si>
  <si>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</si>
  <si>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</si>
  <si>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</si>
  <si>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</si>
  <si>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</si>
  <si>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</si>
  <si>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</si>
  <si>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</si>
  <si>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</si>
  <si>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</si>
  <si>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</si>
  <si>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</si>
  <si>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</si>
  <si>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</si>
  <si>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</si>
  <si>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</si>
  <si>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</si>
  <si>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</si>
  <si>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</si>
  <si>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</si>
  <si>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</si>
  <si>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</si>
  <si>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</si>
  <si>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</si>
  <si>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</si>
  <si>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</si>
  <si>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</si>
  <si>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</si>
  <si>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</si>
  <si>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</si>
  <si>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</si>
  <si>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</si>
  <si>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</si>
  <si>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</si>
  <si>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</si>
  <si>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</si>
  <si>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</si>
  <si>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</si>
  <si>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</si>
  <si>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</si>
  <si>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</si>
  <si>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</si>
  <si>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</si>
  <si>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</si>
  <si>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</si>
  <si>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</si>
  <si>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</si>
  <si>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</si>
  <si>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</si>
  <si>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</si>
  <si>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</si>
  <si>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</si>
  <si>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</si>
  <si>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</si>
  <si>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</si>
  <si>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</si>
  <si>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</si>
  <si>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</si>
  <si>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</si>
  <si>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</si>
  <si>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</si>
  <si>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</si>
  <si>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</si>
  <si>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</si>
  <si>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</si>
  <si>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</si>
  <si>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</si>
  <si>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</si>
  <si>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</si>
  <si>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</si>
  <si>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</si>
  <si>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</si>
  <si>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</si>
  <si>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</si>
  <si>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</si>
  <si>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</si>
  <si>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</si>
  <si>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</si>
  <si>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</si>
  <si>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</si>
  <si>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</si>
  <si>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</si>
  <si>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</si>
  <si>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</si>
  <si>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</si>
  <si>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</si>
  <si>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</si>
  <si>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</si>
  <si>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</si>
  <si>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</si>
  <si>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</si>
  <si>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</si>
  <si>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</si>
  <si>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</si>
  <si>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</si>
  <si>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</si>
  <si>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</si>
  <si>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</si>
  <si>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</si>
  <si>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</si>
  <si>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</si>
  <si>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</si>
  <si>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</si>
  <si>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</si>
  <si>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</si>
  <si>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</si>
  <si>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</si>
  <si>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</si>
  <si>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</si>
  <si>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</si>
  <si>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</si>
  <si>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</si>
  <si>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</si>
  <si>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</si>
  <si>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</si>
  <si>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</si>
  <si>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</si>
  <si>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</si>
  <si>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</si>
  <si>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</si>
  <si>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</si>
  <si>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</si>
  <si>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</si>
  <si>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</si>
  <si>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</si>
  <si>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</si>
  <si>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</si>
  <si>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</si>
  <si>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</si>
  <si>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</si>
  <si>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</si>
  <si>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</si>
  <si>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</si>
  <si>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</si>
  <si>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</si>
  <si>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</si>
  <si>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</si>
  <si>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</si>
  <si>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</si>
  <si>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</si>
  <si>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</si>
  <si>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</si>
  <si>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</si>
  <si>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</si>
  <si>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</si>
  <si>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</si>
  <si>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</si>
  <si>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</si>
  <si>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</si>
  <si>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</si>
  <si>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</si>
  <si>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</si>
  <si>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</si>
  <si>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</si>
  <si>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</si>
  <si>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</si>
  <si>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</si>
  <si>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</si>
  <si>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</si>
  <si>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</si>
  <si>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</si>
  <si>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</si>
  <si>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</si>
  <si>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</si>
  <si>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</si>
  <si>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</si>
  <si>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</si>
  <si>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</si>
  <si>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</si>
  <si>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</si>
  <si>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</si>
  <si>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</si>
  <si>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</si>
  <si>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</si>
  <si>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</si>
  <si>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</si>
  <si>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</si>
  <si>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</si>
  <si>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</si>
  <si>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</si>
  <si>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</si>
  <si>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</si>
  <si>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</si>
  <si>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</si>
  <si>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</si>
  <si>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</si>
  <si>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</si>
  <si>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</si>
  <si>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</si>
  <si>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</si>
  <si>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</si>
  <si>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</si>
  <si>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</si>
  <si>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</si>
  <si>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</si>
  <si>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</si>
  <si>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</si>
  <si>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</si>
  <si>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</si>
  <si>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</si>
  <si>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</si>
  <si>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</si>
  <si>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</si>
  <si>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</si>
  <si>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</si>
  <si>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</si>
  <si>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</si>
  <si>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</si>
  <si>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</si>
  <si>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</si>
  <si>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</si>
  <si>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</si>
  <si>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</si>
  <si>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</si>
  <si>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</si>
  <si>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</si>
  <si>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</si>
  <si>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</si>
  <si>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</si>
  <si>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</si>
  <si>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</si>
  <si>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</si>
  <si>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</si>
  <si>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</si>
  <si>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</si>
  <si>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</si>
  <si>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</si>
  <si>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</si>
  <si>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</si>
  <si>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</si>
  <si>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</si>
  <si>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</si>
  <si>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</si>
  <si>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</si>
  <si>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</si>
  <si>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</si>
  <si>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</si>
  <si>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</si>
  <si>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</si>
  <si>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</si>
  <si>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</si>
  <si>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</si>
  <si>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</si>
  <si>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</si>
  <si>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</si>
  <si>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</si>
  <si>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</si>
  <si>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</si>
  <si>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</si>
  <si>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</si>
  <si>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</si>
  <si>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</si>
  <si>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</si>
  <si>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</si>
  <si>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</si>
  <si>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</si>
  <si>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</si>
  <si>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</si>
  <si>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</si>
  <si>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</si>
  <si>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</si>
  <si>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</si>
  <si>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</si>
  <si>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</si>
  <si>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</si>
  <si>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</si>
  <si>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</si>
  <si>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</si>
  <si>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</si>
  <si>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</si>
  <si>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</si>
  <si>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</si>
  <si>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</si>
  <si>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</si>
  <si>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</si>
  <si>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</si>
  <si>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</si>
  <si>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</si>
  <si>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</si>
  <si>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</si>
  <si>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</si>
  <si>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</si>
  <si>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</si>
  <si>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</si>
  <si>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</si>
  <si>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</si>
  <si>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</si>
  <si>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</si>
  <si>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</si>
  <si>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</si>
  <si>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</si>
  <si>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</si>
  <si>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</si>
  <si>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</si>
  <si>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</si>
  <si>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</si>
  <si>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</si>
  <si>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</si>
  <si>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</si>
  <si>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</si>
  <si>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</si>
  <si>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</si>
  <si>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</si>
  <si>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</si>
  <si>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</si>
  <si>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</si>
  <si>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</si>
  <si>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</si>
  <si>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</si>
  <si>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</si>
  <si>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</si>
  <si>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</si>
  <si>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</si>
  <si>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</si>
  <si>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</si>
  <si>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</si>
  <si>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</si>
  <si>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</si>
  <si>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</si>
  <si>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</si>
  <si>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</si>
  <si>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</si>
  <si>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</si>
  <si>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</si>
  <si>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</si>
  <si>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</si>
  <si>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</si>
  <si>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</si>
  <si>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</si>
  <si>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</si>
  <si>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</si>
  <si>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</si>
  <si>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</si>
  <si>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</si>
  <si>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</si>
  <si>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</si>
  <si>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</si>
  <si>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</si>
  <si>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</si>
  <si>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</si>
  <si>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</si>
  <si>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</si>
  <si>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</si>
  <si>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</si>
  <si>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</si>
  <si>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</si>
  <si>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</si>
  <si>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</si>
  <si>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</si>
  <si>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</si>
  <si>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</si>
  <si>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</si>
  <si>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</si>
  <si>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</si>
  <si>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</si>
  <si>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</si>
  <si>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</si>
  <si>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</si>
  <si>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</si>
  <si>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</si>
  <si>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</si>
  <si>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</si>
  <si>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</si>
  <si>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</si>
  <si>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</si>
  <si>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</si>
  <si>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</si>
  <si>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</si>
  <si>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</si>
  <si>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</si>
  <si>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</si>
  <si>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</si>
  <si>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</si>
  <si>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</si>
  <si>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</si>
  <si>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</si>
  <si>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</si>
  <si>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</si>
  <si>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</si>
  <si>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</si>
  <si>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</si>
  <si>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</si>
  <si>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</si>
  <si>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</si>
  <si>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</si>
  <si>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</si>
  <si>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</si>
  <si>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</si>
  <si>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</si>
  <si>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</si>
  <si>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</si>
  <si>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</si>
  <si>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</si>
  <si>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</si>
  <si>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</si>
  <si>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</si>
  <si>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</si>
  <si>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</si>
  <si>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</si>
  <si>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</si>
  <si>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</si>
  <si>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</si>
  <si>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</si>
  <si>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</si>
  <si>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</si>
  <si>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</si>
  <si>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</si>
  <si>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</si>
  <si>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</si>
  <si>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</si>
  <si>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</si>
  <si>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</si>
  <si>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</si>
  <si>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</si>
  <si>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</si>
  <si>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</si>
  <si>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</si>
  <si>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</si>
  <si>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</si>
  <si>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</si>
  <si>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</si>
  <si>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</si>
  <si>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</si>
  <si>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</si>
  <si>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</si>
  <si>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</si>
  <si>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</si>
  <si>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</si>
  <si>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</si>
  <si>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</si>
  <si>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</si>
  <si>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</si>
  <si>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</si>
  <si>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</si>
  <si>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</si>
  <si>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</si>
  <si>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</si>
  <si>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</si>
  <si>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</si>
  <si>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</si>
  <si>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</si>
  <si>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</si>
  <si>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</si>
  <si>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</si>
  <si>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</si>
  <si>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</si>
  <si>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</si>
  <si>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</si>
  <si>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</si>
  <si>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</si>
  <si>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</si>
  <si>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</si>
  <si>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</si>
  <si>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</si>
  <si>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</si>
  <si>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</si>
  <si>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</si>
  <si>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</si>
  <si>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</si>
  <si>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</si>
  <si>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</si>
  <si>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</si>
  <si>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</si>
  <si>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</si>
  <si>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</si>
  <si>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</si>
  <si>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</si>
  <si>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</si>
  <si>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</si>
  <si>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</si>
  <si>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</si>
  <si>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</si>
  <si>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</si>
  <si>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</si>
  <si>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</si>
  <si>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</si>
  <si>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</si>
  <si>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</si>
  <si>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</si>
  <si>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</si>
  <si>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</si>
  <si>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</si>
  <si>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</si>
  <si>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</si>
  <si>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</si>
  <si>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</si>
  <si>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</si>
  <si>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</si>
  <si>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</si>
  <si>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</si>
  <si>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</si>
  <si>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</si>
  <si>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</si>
  <si>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</si>
  <si>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</si>
  <si>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</si>
  <si>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</si>
  <si>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</si>
  <si>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</si>
  <si>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</si>
  <si>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</si>
  <si>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</si>
  <si>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</si>
  <si>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</si>
  <si>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</si>
  <si>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</si>
  <si>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</si>
  <si>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</si>
  <si>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</si>
  <si>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</si>
  <si>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</si>
  <si>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</si>
  <si>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</si>
  <si>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</si>
  <si>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</si>
  <si>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</si>
  <si>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</si>
  <si>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</si>
  <si>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</si>
  <si>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</si>
  <si>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</si>
  <si>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</si>
  <si>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</si>
  <si>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</si>
  <si>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</si>
  <si>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</si>
  <si>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</si>
  <si>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</si>
  <si>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</si>
  <si>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</si>
  <si>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</si>
  <si>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</si>
  <si>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</si>
  <si>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</si>
  <si>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</si>
  <si>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</si>
  <si>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</si>
  <si>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</si>
  <si>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</si>
  <si>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</si>
  <si>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</si>
  <si>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</si>
  <si>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</si>
  <si>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</si>
  <si>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</si>
  <si>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</si>
  <si>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</si>
  <si>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</si>
  <si>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</si>
  <si>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</si>
  <si>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</si>
  <si>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</si>
  <si>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</si>
  <si>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</si>
  <si>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</si>
  <si>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</si>
  <si>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</si>
  <si>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</si>
  <si>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</si>
  <si>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</si>
  <si>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</si>
  <si>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</si>
  <si>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</si>
  <si>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</si>
  <si>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</si>
  <si>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</si>
  <si>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</si>
  <si>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</si>
  <si>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</si>
  <si>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</si>
  <si>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</si>
  <si>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</si>
  <si>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</si>
  <si>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</si>
  <si>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</si>
  <si>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</si>
  <si>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</si>
  <si>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</si>
  <si>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</si>
  <si>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</si>
  <si>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</si>
  <si>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</si>
  <si>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</si>
  <si>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</si>
  <si>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</si>
  <si>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</si>
  <si>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</si>
  <si>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</si>
  <si>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</si>
  <si>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</si>
  <si>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</si>
  <si>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</si>
  <si>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</si>
  <si>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</si>
  <si>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</si>
  <si>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</si>
  <si>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</si>
  <si>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</si>
  <si>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</si>
  <si>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</si>
  <si>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</si>
  <si>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</si>
  <si>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</si>
  <si>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</si>
  <si>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</si>
  <si>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</si>
  <si>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</si>
  <si>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</si>
  <si>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</si>
  <si>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</si>
  <si>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</si>
  <si>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</si>
  <si>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</si>
  <si>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</si>
  <si>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</si>
  <si>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</si>
  <si>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</si>
  <si>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</si>
  <si>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</si>
  <si>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</si>
  <si>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</si>
  <si>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</si>
  <si>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</si>
  <si>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</si>
  <si>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</si>
  <si>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</si>
  <si>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</si>
  <si>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</si>
  <si>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</si>
  <si>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</si>
  <si>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</si>
  <si>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</si>
  <si>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</si>
  <si>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</si>
  <si>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</si>
  <si>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</si>
  <si>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</si>
  <si>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</si>
  <si>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</si>
  <si>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</si>
  <si>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</si>
  <si>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</si>
  <si>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</si>
  <si>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</si>
  <si>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</si>
  <si>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</si>
  <si>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</si>
  <si>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</si>
  <si>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</si>
  <si>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</si>
  <si>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</si>
  <si>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</si>
  <si>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</si>
  <si>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</si>
  <si>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</si>
  <si>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</si>
  <si>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</si>
  <si>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</si>
  <si>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</si>
  <si>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</si>
  <si>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</si>
  <si>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</si>
  <si>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</si>
  <si>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</si>
  <si>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</si>
  <si>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</si>
  <si>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</si>
  <si>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</si>
  <si>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</si>
  <si>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</si>
  <si>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</si>
  <si>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</si>
  <si>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</si>
  <si>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</si>
  <si>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</si>
  <si>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</si>
  <si>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</si>
  <si>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</si>
  <si>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</si>
  <si>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</si>
  <si>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</si>
  <si>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</si>
  <si>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</si>
  <si>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</si>
  <si>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</si>
  <si>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</si>
  <si>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</si>
  <si>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</si>
  <si>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</si>
  <si>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</si>
  <si>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</si>
  <si>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</si>
  <si>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</si>
  <si>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</si>
  <si>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</si>
  <si>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</si>
  <si>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</si>
  <si>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</si>
  <si>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</si>
  <si>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</si>
  <si>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</si>
  <si>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</si>
  <si>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</si>
  <si>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</si>
  <si>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</si>
  <si>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</si>
  <si>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</si>
  <si>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</si>
  <si>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</si>
  <si>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</si>
  <si>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</si>
  <si>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</si>
  <si>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</si>
  <si>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</si>
  <si>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</si>
  <si>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</si>
  <si>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</si>
  <si>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</si>
  <si>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</si>
  <si>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</si>
  <si>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</si>
  <si>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</si>
  <si>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</si>
  <si>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</si>
  <si>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</si>
  <si>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</si>
  <si>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</si>
  <si>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</si>
  <si>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</si>
  <si>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</si>
  <si>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</si>
  <si>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</si>
  <si>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</si>
  <si>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</si>
  <si>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</si>
  <si>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</si>
  <si>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</si>
  <si>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</si>
  <si>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</si>
  <si>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</si>
  <si>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</si>
  <si>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</si>
  <si>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</si>
  <si>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</si>
  <si>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</si>
  <si>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</si>
  <si>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</si>
  <si>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</si>
  <si>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</si>
  <si>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</si>
  <si>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</si>
  <si>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</si>
  <si>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</si>
  <si>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</si>
  <si>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</si>
  <si>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</si>
  <si>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</si>
  <si>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</si>
  <si>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</si>
  <si>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</si>
  <si>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</si>
  <si>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</si>
  <si>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</si>
  <si>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</si>
  <si>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</si>
  <si>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</si>
  <si>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</si>
  <si>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</si>
  <si>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</si>
  <si>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</si>
  <si>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</si>
  <si>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</si>
  <si>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</si>
  <si>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</si>
  <si>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</si>
  <si>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</si>
  <si>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</si>
  <si>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</si>
  <si>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</si>
  <si>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</si>
  <si>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</si>
  <si>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</si>
  <si>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</si>
  <si>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</si>
  <si>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</si>
  <si>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</si>
  <si>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</si>
  <si>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</si>
  <si>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</si>
  <si>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</si>
  <si>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</si>
  <si>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</si>
  <si>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</si>
  <si>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</si>
  <si>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</si>
  <si>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</si>
  <si>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</si>
  <si>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</si>
  <si>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</si>
  <si>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</si>
  <si>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</si>
  <si>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</si>
  <si>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</si>
  <si>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</si>
  <si>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</si>
  <si>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</si>
  <si>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</si>
  <si>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</si>
  <si>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</si>
  <si>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</si>
  <si>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</si>
  <si>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</si>
  <si>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</si>
  <si>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</si>
  <si>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</si>
  <si>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</si>
  <si>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</si>
  <si>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</si>
  <si>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</si>
  <si>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</si>
  <si>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</si>
  <si>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</si>
  <si>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</si>
  <si>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</si>
  <si>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</si>
  <si>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</si>
  <si>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</si>
  <si>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</si>
  <si>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</si>
  <si>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</si>
  <si>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</si>
  <si>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</si>
  <si>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</si>
  <si>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</si>
  <si>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</si>
  <si>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</si>
  <si>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</si>
  <si>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</si>
  <si>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</si>
  <si>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</si>
  <si>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</si>
  <si>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</si>
  <si>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</si>
  <si>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</si>
  <si>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</si>
  <si>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</si>
  <si>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</si>
  <si>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</si>
  <si>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</si>
  <si>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</si>
  <si>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</si>
  <si>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</si>
  <si>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</si>
  <si>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</si>
  <si>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</si>
  <si>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</si>
  <si>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</si>
  <si>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</si>
  <si>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</si>
  <si>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</si>
  <si>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</si>
  <si>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</si>
  <si>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</si>
  <si>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</si>
  <si>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</si>
  <si>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</si>
  <si>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</si>
  <si>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</si>
  <si>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</si>
  <si>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</si>
  <si>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</si>
  <si>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</si>
  <si>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</si>
  <si>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</si>
  <si>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</si>
  <si>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</si>
  <si>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</si>
  <si>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</si>
  <si>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</si>
  <si>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</si>
  <si>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</si>
  <si>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</si>
  <si>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</si>
  <si>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</si>
  <si>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</si>
  <si>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</si>
  <si>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</si>
  <si>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</si>
  <si>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</si>
  <si>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</si>
  <si>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</si>
  <si>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</si>
  <si>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</si>
  <si>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</si>
  <si>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</si>
  <si>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</si>
  <si>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</si>
  <si>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</si>
  <si>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</si>
  <si>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</si>
  <si>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</si>
  <si>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</si>
  <si>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</si>
  <si>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</si>
  <si>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</si>
  <si>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</si>
  <si>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</si>
  <si>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</si>
  <si>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</si>
  <si>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</si>
  <si>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</si>
  <si>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</si>
  <si>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</si>
  <si>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</si>
  <si>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</si>
  <si>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</si>
  <si>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</si>
  <si>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</si>
  <si>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</si>
  <si>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</si>
  <si>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</si>
  <si>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</si>
  <si>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</si>
  <si>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</si>
  <si>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</si>
  <si>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</si>
  <si>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</si>
  <si>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</si>
  <si>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</si>
  <si>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</si>
  <si>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</si>
  <si>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</si>
  <si>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</si>
  <si>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</si>
  <si>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</si>
  <si>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</si>
  <si>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</si>
  <si>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</si>
  <si>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</si>
  <si>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</si>
  <si>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</si>
  <si>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</si>
  <si>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</si>
  <si>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</si>
  <si>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</si>
  <si>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</si>
  <si>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</si>
  <si>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</si>
  <si>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</si>
  <si>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</si>
  <si>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</si>
  <si>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</si>
  <si>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</si>
  <si>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</si>
  <si>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</si>
  <si>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</si>
  <si>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</si>
  <si>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</si>
  <si>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</si>
  <si>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</si>
  <si>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</si>
  <si>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</si>
  <si>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</si>
  <si>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</si>
  <si>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</si>
  <si>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</si>
  <si>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</si>
  <si>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</si>
  <si>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</si>
  <si>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</si>
  <si>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</si>
  <si>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</si>
  <si>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</si>
  <si>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</si>
  <si>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</si>
  <si>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</si>
  <si>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</si>
  <si>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</si>
  <si>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</si>
  <si>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</si>
  <si>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</si>
  <si>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</si>
  <si>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</si>
  <si>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</si>
  <si>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</si>
  <si>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</si>
  <si>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</si>
  <si>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</si>
  <si>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</si>
  <si>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</si>
  <si>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</si>
  <si>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</si>
  <si>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</si>
  <si>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</si>
  <si>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</si>
  <si>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</si>
  <si>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</si>
  <si>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</si>
  <si>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</si>
  <si>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</si>
  <si>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</si>
  <si>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</si>
  <si>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</si>
  <si>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</si>
  <si>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</si>
  <si>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</si>
  <si>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</si>
  <si>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</si>
  <si>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</si>
  <si>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</si>
  <si>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</si>
  <si>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</si>
  <si>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</si>
  <si>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</si>
  <si>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</si>
  <si>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</si>
  <si>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</si>
  <si>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</si>
  <si>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</si>
  <si>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</si>
  <si>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</si>
  <si>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</si>
  <si>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</si>
  <si>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</si>
  <si>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</si>
  <si>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</si>
  <si>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</si>
  <si>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</si>
  <si>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</si>
  <si>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</si>
  <si>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</si>
  <si>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</si>
  <si>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</si>
  <si>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</si>
  <si>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</si>
  <si>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</si>
  <si>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</si>
  <si>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</si>
  <si>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</si>
  <si>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</si>
  <si>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</si>
  <si>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</si>
  <si>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</si>
  <si>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</si>
  <si>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</si>
  <si>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</si>
  <si>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</si>
  <si>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</si>
  <si>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</si>
  <si>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</si>
  <si>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</si>
  <si>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</si>
  <si>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</si>
  <si>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</si>
  <si>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</si>
  <si>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</si>
  <si>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</si>
  <si>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</si>
  <si>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</si>
  <si>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</si>
  <si>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</si>
  <si>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</si>
  <si>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</si>
  <si>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</si>
  <si>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</si>
  <si>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</si>
  <si>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</si>
  <si>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</si>
  <si>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</si>
  <si>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</si>
  <si>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</si>
  <si>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</si>
  <si>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</si>
  <si>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</si>
  <si>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</si>
  <si>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</si>
  <si>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</si>
  <si>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</si>
  <si>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</si>
  <si>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</si>
  <si>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</si>
  <si>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</si>
  <si>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</si>
  <si>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</si>
  <si>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</si>
  <si>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</si>
  <si>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</si>
  <si>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</si>
  <si>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</si>
  <si>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</si>
  <si>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</si>
  <si>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</si>
  <si>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</si>
  <si>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</si>
  <si>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</si>
  <si>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</si>
  <si>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</si>
  <si>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</si>
  <si>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</si>
  <si>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</si>
  <si>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</si>
  <si>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</si>
  <si>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</si>
  <si>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</si>
  <si>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</si>
  <si>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</si>
  <si>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</si>
  <si>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</si>
  <si>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</si>
  <si>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</si>
  <si>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</si>
  <si>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</si>
  <si>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</si>
  <si>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</si>
  <si>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</si>
  <si>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</si>
  <si>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</si>
  <si>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</si>
  <si>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</si>
  <si>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</si>
  <si>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</si>
  <si>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</si>
  <si>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</si>
  <si>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</si>
  <si>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</si>
  <si>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</si>
  <si>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</si>
  <si>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</si>
  <si>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</si>
  <si>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</si>
  <si>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</si>
  <si>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</si>
  <si>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</si>
  <si>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</si>
  <si>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</si>
  <si>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</si>
  <si>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</si>
  <si>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</si>
  <si>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</si>
  <si>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</si>
  <si>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</si>
  <si>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</si>
  <si>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</si>
  <si>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</si>
  <si>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</si>
  <si>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</si>
  <si>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</si>
  <si>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</si>
  <si>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</si>
  <si>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</si>
  <si>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</si>
  <si>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</si>
  <si>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</si>
  <si>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</si>
  <si>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</si>
  <si>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</si>
  <si>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</si>
  <si>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</si>
  <si>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</si>
  <si>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</si>
  <si>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</si>
  <si>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</si>
  <si>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</si>
  <si>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</si>
  <si>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</si>
  <si>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</si>
  <si>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</si>
  <si>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</si>
  <si>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</si>
  <si>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</si>
  <si>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</si>
  <si>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</si>
  <si>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</si>
  <si>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</si>
  <si>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</si>
  <si>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</si>
  <si>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</si>
  <si>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</si>
  <si>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</si>
  <si>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</si>
  <si>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</si>
  <si>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</si>
  <si>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</si>
  <si>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</si>
  <si>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</si>
  <si>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</si>
  <si>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</si>
  <si>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</si>
  <si>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</si>
  <si>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</si>
  <si>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</si>
  <si>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</si>
  <si>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</si>
  <si>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</si>
  <si>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</si>
  <si>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</si>
  <si>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</si>
  <si>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</si>
  <si>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</si>
  <si>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</si>
  <si>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</si>
  <si>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</si>
  <si>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</si>
  <si>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</si>
  <si>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</si>
  <si>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</si>
  <si>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</si>
  <si>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</si>
  <si>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</si>
  <si>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</si>
  <si>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</si>
  <si>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</si>
  <si>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</si>
  <si>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</si>
  <si>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</si>
  <si>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</si>
  <si>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</si>
  <si>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</si>
  <si>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</si>
  <si>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</si>
  <si>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</si>
  <si>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</si>
  <si>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</si>
  <si>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</si>
  <si>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</si>
  <si>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</si>
  <si>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</si>
  <si>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</si>
  <si>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</si>
  <si>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</si>
  <si>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</si>
  <si>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</si>
  <si>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</si>
  <si>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</si>
  <si>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</si>
  <si>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</si>
  <si>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</si>
  <si>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</si>
  <si>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</si>
  <si>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</si>
  <si>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</si>
  <si>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</si>
  <si>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</si>
  <si>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</si>
  <si>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</si>
  <si>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</si>
  <si>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</si>
  <si>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</si>
  <si>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</si>
  <si>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</si>
  <si>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</si>
  <si>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</si>
  <si>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</si>
  <si>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</si>
  <si>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</si>
  <si>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</si>
  <si>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</si>
  <si>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</si>
  <si>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</si>
  <si>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</si>
  <si>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</si>
  <si>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</si>
  <si>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</si>
  <si>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</si>
  <si>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</si>
  <si>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</si>
  <si>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</si>
  <si>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</si>
  <si>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</si>
  <si>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</si>
  <si>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</si>
  <si>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</si>
  <si>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</si>
  <si>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</si>
  <si>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</si>
  <si>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</si>
  <si>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</si>
  <si>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</si>
  <si>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</si>
  <si>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</si>
  <si>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</si>
  <si>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</si>
  <si>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</si>
  <si>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</si>
  <si>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</si>
  <si>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</si>
  <si>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</si>
  <si>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</si>
  <si>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</si>
  <si>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</si>
  <si>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</si>
  <si>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</si>
  <si>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</si>
  <si>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</si>
  <si>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</si>
  <si>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</si>
  <si>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</si>
  <si>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</si>
  <si>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</si>
  <si>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</si>
  <si>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</si>
  <si>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</si>
  <si>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</si>
  <si>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</si>
  <si>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</si>
  <si>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</si>
  <si>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</si>
  <si>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</si>
  <si>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</si>
  <si>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</si>
  <si>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</si>
  <si>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</si>
  <si>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</si>
  <si>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</si>
  <si>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</si>
  <si>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</si>
  <si>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</si>
  <si>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</si>
  <si>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</si>
  <si>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</si>
  <si>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</si>
  <si>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</si>
  <si>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</si>
  <si>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</si>
  <si>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</si>
  <si>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</si>
  <si>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</si>
  <si>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</si>
  <si>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</si>
  <si>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</si>
  <si>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</si>
  <si>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</si>
  <si>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</si>
  <si>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</si>
  <si>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</si>
  <si>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</si>
  <si>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</si>
  <si>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</si>
  <si>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</si>
  <si>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</si>
  <si>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</si>
  <si>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</si>
  <si>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</si>
  <si>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</si>
  <si>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</si>
  <si>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</si>
  <si>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</si>
  <si>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</si>
  <si>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</si>
  <si>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</si>
  <si>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</si>
  <si>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</si>
  <si>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</si>
  <si>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</si>
  <si>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</si>
  <si>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</si>
  <si>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</si>
  <si>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</si>
  <si>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</si>
  <si>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</si>
  <si>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</si>
  <si>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</si>
  <si>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</si>
  <si>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</si>
  <si>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</si>
  <si>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</si>
  <si>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</si>
  <si>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</si>
  <si>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</si>
  <si>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</si>
  <si>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</si>
  <si>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</si>
  <si>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</si>
  <si>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</si>
  <si>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</si>
  <si>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</si>
  <si>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</si>
  <si>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</si>
  <si>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</si>
  <si>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</si>
  <si>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</si>
  <si>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</si>
  <si>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</si>
  <si>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</si>
  <si>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</si>
  <si>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</si>
  <si>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</si>
  <si>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</si>
  <si>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</si>
  <si>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</si>
  <si>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</si>
  <si>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</si>
  <si>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</si>
  <si>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</si>
  <si>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</si>
  <si>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</si>
  <si>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</si>
  <si>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</si>
  <si>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</si>
  <si>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</si>
  <si>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</si>
  <si>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</si>
  <si>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</si>
  <si>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</si>
  <si>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</si>
  <si>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</si>
  <si>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</si>
  <si>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</si>
  <si>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</si>
  <si>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</si>
  <si>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</si>
  <si>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</si>
  <si>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</si>
  <si>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</si>
  <si>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</si>
  <si>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</si>
  <si>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</si>
  <si>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</si>
  <si>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</si>
  <si>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</si>
  <si>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</si>
  <si>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</si>
  <si>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</si>
  <si>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</si>
  <si>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</si>
  <si>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</si>
  <si>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</si>
  <si>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</si>
  <si>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</si>
  <si>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</si>
  <si>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</si>
  <si>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</si>
  <si>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</si>
  <si>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</si>
  <si>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</si>
  <si>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</si>
  <si>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</si>
  <si>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</si>
  <si>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</si>
  <si>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</si>
  <si>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</si>
  <si>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</si>
  <si>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</si>
  <si>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</si>
  <si>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</si>
  <si>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</si>
  <si>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</si>
  <si>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</si>
  <si>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</si>
  <si>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</si>
  <si>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</si>
  <si>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</si>
  <si>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</si>
  <si>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</si>
  <si>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</si>
  <si>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</si>
  <si>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</si>
  <si>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</si>
  <si>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</si>
  <si>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</si>
  <si>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</si>
  <si>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</si>
  <si>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</si>
  <si>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</si>
  <si>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</si>
  <si>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</si>
  <si>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</si>
  <si>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</si>
  <si>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</si>
  <si>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</si>
  <si>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</si>
  <si>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</si>
  <si>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</si>
  <si>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</si>
  <si>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</si>
  <si>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</si>
  <si>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</si>
  <si>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</si>
  <si>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</si>
  <si>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</si>
  <si>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</si>
  <si>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</si>
  <si>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</si>
  <si>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</si>
  <si>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</si>
  <si>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</si>
  <si>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</si>
  <si>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</si>
  <si>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</si>
  <si>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</si>
  <si>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</si>
  <si>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</si>
  <si>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</si>
  <si>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</si>
  <si>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</si>
  <si>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</si>
  <si>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</si>
  <si>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</si>
  <si>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</si>
  <si>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</si>
  <si>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</si>
  <si>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</si>
  <si>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</si>
  <si>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</si>
  <si>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</si>
  <si>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</si>
  <si>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</si>
  <si>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</si>
  <si>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</si>
  <si>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</si>
  <si>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</si>
  <si>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</si>
  <si>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</si>
  <si>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</si>
  <si>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</si>
  <si>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</si>
  <si>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</si>
  <si>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</si>
  <si>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</si>
  <si>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</si>
  <si>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</si>
  <si>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</si>
  <si>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</si>
  <si>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</si>
  <si>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</si>
  <si>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</si>
  <si>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</si>
  <si>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</si>
  <si>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</si>
  <si>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</si>
  <si>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</si>
  <si>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</si>
  <si>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</si>
  <si>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</si>
  <si>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</si>
  <si>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</si>
  <si>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</si>
  <si>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</si>
  <si>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</si>
  <si>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</si>
  <si>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</si>
  <si>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</si>
  <si>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</si>
  <si>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</si>
  <si>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</si>
  <si>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</si>
  <si>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</si>
  <si>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</si>
  <si>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</si>
  <si>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</si>
  <si>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</si>
  <si>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</si>
  <si>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</si>
  <si>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</si>
  <si>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</si>
  <si>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</si>
  <si>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</si>
  <si>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</si>
  <si>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</si>
  <si>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</si>
  <si>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</si>
  <si>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</si>
  <si>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</si>
  <si>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</si>
  <si>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</si>
  <si>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</si>
  <si>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</si>
  <si>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</si>
  <si>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</si>
  <si>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</si>
  <si>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</si>
  <si>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</si>
  <si>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</si>
  <si>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</si>
  <si>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</si>
  <si>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</si>
  <si>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</si>
  <si>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</si>
  <si>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</si>
  <si>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</si>
  <si>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</si>
  <si>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</si>
  <si>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</si>
  <si>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</si>
  <si>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</si>
  <si>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</si>
  <si>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</si>
  <si>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</si>
  <si>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</si>
  <si>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</si>
  <si>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</si>
  <si>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</si>
  <si>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</si>
  <si>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</si>
  <si>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</si>
  <si>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</si>
  <si>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</si>
  <si>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</si>
  <si>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</si>
  <si>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</si>
  <si>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</si>
  <si>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</si>
  <si>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</si>
  <si>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</si>
  <si>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</si>
  <si>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</si>
  <si>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</si>
  <si>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</si>
  <si>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</si>
  <si>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</si>
  <si>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</si>
  <si>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</si>
  <si>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</si>
  <si>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</si>
  <si>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</si>
  <si>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</si>
  <si>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</si>
  <si>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</si>
  <si>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</si>
  <si>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</si>
  <si>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</si>
  <si>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</si>
  <si>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</si>
  <si>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</si>
  <si>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</si>
  <si>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</si>
  <si>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</si>
  <si>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</si>
  <si>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</si>
  <si>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</si>
  <si>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</si>
  <si>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</si>
  <si>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</si>
  <si>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</si>
  <si>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</si>
  <si>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</si>
  <si>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</si>
  <si>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</si>
  <si>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</si>
  <si>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</si>
  <si>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</si>
  <si>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</si>
  <si>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</si>
  <si>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</si>
  <si>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</si>
  <si>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</si>
  <si>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</si>
  <si>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</si>
  <si>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</si>
  <si>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</si>
  <si>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</si>
  <si>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</si>
  <si>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</si>
  <si>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</si>
  <si>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</si>
  <si>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</si>
  <si>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</si>
  <si>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</si>
  <si>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</si>
  <si>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</si>
  <si>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</si>
  <si>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</si>
  <si>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</si>
  <si>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</si>
  <si>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</si>
  <si>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</si>
  <si>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</si>
  <si>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</si>
  <si>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</si>
  <si>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</si>
  <si>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</si>
  <si>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</si>
  <si>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</si>
  <si>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</si>
  <si>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</si>
  <si>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</si>
  <si>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</si>
  <si>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</si>
  <si>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</si>
  <si>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</si>
  <si>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</si>
  <si>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</si>
  <si>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</si>
  <si>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</si>
  <si>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</si>
  <si>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</si>
  <si>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</si>
  <si>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</si>
  <si>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</si>
  <si>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</si>
  <si>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</si>
  <si>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</si>
  <si>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</si>
  <si>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</si>
  <si>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</si>
  <si>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</si>
  <si>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</si>
  <si>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</si>
  <si>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</si>
  <si>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</si>
  <si>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</si>
  <si>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</si>
  <si>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</si>
  <si>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</si>
  <si>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</si>
  <si>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</si>
  <si>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</si>
  <si>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</si>
  <si>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</si>
  <si>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</si>
  <si>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</si>
  <si>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</si>
  <si>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</si>
  <si>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</si>
  <si>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</si>
  <si>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</si>
  <si>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</si>
  <si>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</si>
  <si>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</si>
  <si>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</si>
  <si>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</si>
  <si>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</si>
  <si>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</si>
  <si>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</si>
  <si>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</si>
  <si>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</si>
  <si>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</si>
  <si>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</si>
  <si>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</si>
  <si>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</si>
  <si>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</si>
  <si>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</si>
  <si>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</si>
  <si>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</si>
  <si>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</si>
  <si>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</si>
  <si>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</si>
  <si>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</si>
  <si>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</si>
  <si>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</si>
  <si>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</si>
  <si>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</si>
  <si>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</si>
  <si>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</si>
  <si>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</si>
  <si>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</si>
  <si>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</si>
  <si>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</si>
  <si>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</si>
  <si>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</si>
  <si>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</si>
  <si>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</si>
  <si>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</si>
  <si>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</si>
  <si>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</si>
  <si>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</si>
  <si>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</si>
  <si>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</si>
  <si>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</si>
  <si>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</si>
  <si>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</si>
  <si>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</si>
  <si>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</si>
  <si>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</si>
  <si>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</si>
  <si>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</si>
  <si>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</si>
  <si>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</si>
  <si>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</si>
  <si>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</si>
  <si>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</si>
  <si>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</si>
  <si>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</si>
  <si>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</si>
  <si>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</si>
  <si>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</si>
  <si>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</si>
  <si>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</si>
  <si>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</si>
  <si>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</si>
  <si>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</si>
  <si>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</si>
  <si>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</si>
  <si>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</si>
  <si>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</si>
  <si>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</si>
  <si>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</si>
  <si>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</si>
  <si>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</si>
  <si>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</si>
  <si>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</si>
  <si>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</si>
  <si>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</si>
  <si>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</si>
  <si>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</si>
  <si>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</si>
  <si>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</si>
  <si>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</si>
  <si>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</si>
  <si>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</si>
  <si>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</si>
  <si>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</si>
  <si>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</si>
  <si>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</si>
  <si>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</si>
  <si>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</si>
  <si>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</si>
  <si>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</si>
  <si>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</si>
  <si>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</si>
  <si>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</si>
  <si>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</si>
  <si>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</si>
  <si>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</si>
  <si>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</si>
  <si>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</si>
  <si>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</si>
  <si>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</si>
  <si>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</si>
  <si>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</si>
  <si>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</si>
  <si>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</si>
  <si>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</si>
  <si>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</si>
  <si>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</si>
  <si>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</si>
  <si>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</si>
  <si>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</si>
  <si>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</si>
  <si>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</si>
  <si>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</si>
  <si>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</si>
  <si>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</si>
  <si>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</si>
  <si>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</si>
  <si>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</si>
  <si>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</si>
  <si>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</si>
  <si>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</si>
  <si>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</si>
  <si>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</si>
  <si>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</si>
  <si>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</si>
  <si>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</si>
  <si>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</si>
  <si>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</si>
  <si>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</si>
  <si>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</si>
  <si>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</si>
  <si>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</si>
  <si>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</si>
  <si>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</si>
  <si>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</si>
  <si>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</si>
  <si>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</si>
  <si>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</si>
  <si>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</si>
  <si>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</si>
  <si>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</si>
  <si>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</si>
  <si>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</si>
  <si>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</si>
  <si>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</si>
  <si>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</si>
  <si>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</si>
  <si>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</si>
  <si>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</si>
  <si>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</si>
  <si>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</si>
  <si>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</si>
  <si>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</si>
  <si>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</si>
  <si>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</si>
  <si>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</si>
  <si>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</si>
  <si>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</si>
  <si>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</si>
  <si>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</si>
  <si>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</si>
  <si>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</si>
  <si>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</si>
  <si>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</si>
  <si>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</si>
  <si>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</si>
  <si>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</si>
  <si>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</si>
  <si>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</si>
  <si>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</si>
  <si>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</si>
  <si>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</si>
  <si>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</si>
  <si>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</si>
  <si>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</si>
  <si>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</si>
  <si>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</si>
  <si>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</si>
  <si>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</si>
  <si>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</si>
  <si>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</si>
  <si>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</si>
  <si>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</si>
  <si>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</si>
  <si>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</si>
  <si>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</si>
  <si>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</si>
  <si>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</si>
  <si>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</si>
  <si>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</si>
  <si>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</si>
  <si>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</si>
  <si>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</si>
  <si>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</si>
  <si>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</si>
  <si>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</si>
  <si>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</si>
  <si>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</si>
  <si>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</si>
  <si>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</si>
  <si>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</si>
  <si>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</si>
  <si>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</si>
  <si>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</si>
  <si>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</si>
  <si>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</si>
  <si>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</si>
  <si>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</si>
  <si>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</si>
  <si>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</si>
  <si>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</si>
  <si>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</si>
  <si>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</si>
  <si>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</si>
  <si>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</si>
  <si>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</si>
  <si>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</si>
  <si>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</si>
  <si>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</si>
  <si>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</si>
  <si>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</si>
  <si>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</si>
  <si>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</si>
  <si>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</si>
  <si>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</si>
  <si>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</si>
  <si>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</si>
  <si>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</si>
  <si>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</si>
  <si>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</si>
  <si>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</si>
  <si>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</si>
  <si>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</si>
  <si>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</si>
  <si>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</si>
  <si>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</si>
  <si>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</si>
  <si>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</si>
  <si>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</si>
  <si>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</si>
  <si>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</si>
  <si>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</si>
  <si>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</si>
  <si>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</si>
  <si>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</si>
  <si>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</si>
  <si>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</si>
  <si>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</si>
  <si>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</si>
  <si>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</si>
  <si>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</si>
  <si>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</si>
  <si>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</si>
  <si>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</si>
  <si>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</si>
  <si>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</si>
  <si>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</si>
  <si>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</si>
  <si>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</si>
  <si>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</si>
  <si>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</si>
  <si>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</si>
  <si>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</si>
  <si>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</si>
  <si>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</si>
  <si>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</si>
  <si>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</si>
  <si>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</si>
  <si>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</si>
  <si>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</si>
  <si>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</si>
  <si>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</si>
  <si>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</si>
  <si>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</si>
  <si>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</si>
  <si>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</si>
  <si>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</si>
  <si>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</si>
  <si>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</si>
  <si>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</si>
  <si>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</si>
  <si>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</si>
  <si>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</si>
  <si>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</si>
  <si>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</si>
  <si>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</si>
  <si>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</si>
  <si>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</si>
  <si>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</si>
  <si>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</si>
  <si>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</si>
  <si>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</si>
  <si>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</si>
  <si>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</si>
  <si>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</si>
  <si>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</si>
  <si>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</si>
  <si>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</si>
  <si>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</si>
  <si>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</si>
  <si>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</si>
  <si>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</si>
  <si>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</si>
  <si>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</si>
  <si>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</si>
  <si>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</si>
  <si>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</si>
  <si>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</si>
  <si>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</si>
  <si>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</si>
  <si>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</si>
  <si>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</si>
  <si>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</si>
  <si>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</si>
  <si>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</si>
  <si>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</si>
  <si>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</si>
  <si>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</si>
  <si>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</si>
  <si>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</si>
  <si>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</si>
  <si>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</si>
  <si>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</si>
  <si>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</si>
  <si>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</si>
  <si>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</si>
  <si>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</si>
  <si>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</si>
  <si>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</si>
  <si>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</si>
  <si>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</si>
  <si>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</si>
  <si>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</si>
  <si>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</si>
  <si>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</si>
  <si>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</si>
  <si>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</si>
  <si>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</si>
  <si>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</si>
  <si>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</si>
  <si>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</si>
  <si>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</si>
  <si>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</si>
  <si>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</si>
  <si>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</si>
  <si>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</si>
  <si>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</si>
  <si>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</si>
  <si>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</si>
  <si>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</si>
  <si>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</si>
  <si>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</si>
  <si>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</si>
  <si>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</si>
  <si>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</si>
  <si>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</si>
  <si>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</si>
  <si>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</si>
  <si>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</si>
  <si>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</si>
  <si>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</si>
  <si>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</si>
  <si>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</si>
  <si>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</si>
  <si>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</si>
  <si>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</si>
  <si>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</si>
  <si>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</si>
  <si>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</si>
  <si>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</si>
  <si>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</si>
  <si>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</si>
  <si>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</si>
  <si>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</si>
  <si>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</si>
  <si>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</si>
  <si>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</si>
  <si>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</si>
  <si>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</si>
  <si>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</si>
  <si>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</si>
  <si>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</si>
  <si>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</si>
  <si>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</si>
  <si>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</si>
  <si>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</si>
  <si>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</si>
  <si>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</si>
  <si>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</si>
  <si>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</si>
  <si>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</si>
  <si>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</si>
  <si>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</si>
  <si>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</si>
  <si>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</si>
  <si>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</si>
  <si>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</si>
  <si>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</si>
  <si>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</si>
  <si>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</si>
  <si>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</si>
  <si>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</si>
  <si>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</si>
  <si>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</si>
  <si>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</si>
  <si>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</si>
  <si>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</si>
  <si>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</si>
  <si>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</si>
  <si>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</si>
  <si>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</si>
  <si>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</si>
  <si>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</si>
  <si>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</si>
  <si>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</si>
  <si>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</si>
  <si>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</si>
  <si>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</si>
  <si>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</si>
  <si>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</si>
  <si>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</si>
  <si>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</si>
  <si>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</si>
  <si>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</si>
  <si>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</si>
  <si>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</si>
  <si>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</si>
  <si>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</si>
  <si>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</si>
  <si>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</si>
  <si>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</si>
  <si>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</si>
  <si>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</si>
  <si>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</si>
  <si>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</si>
  <si>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</si>
  <si>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</si>
  <si>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</si>
  <si>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</si>
  <si>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</si>
  <si>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</si>
  <si>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</si>
  <si>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</si>
  <si>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</si>
  <si>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</si>
  <si>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</si>
  <si>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</si>
  <si>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</si>
  <si>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</si>
  <si>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</si>
  <si>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</si>
  <si>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</si>
  <si>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</si>
  <si>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</si>
  <si>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</si>
  <si>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</si>
  <si>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</si>
  <si>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</si>
  <si>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</si>
  <si>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</si>
  <si>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</si>
  <si>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</si>
  <si>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</si>
  <si>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</si>
  <si>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</si>
  <si>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</si>
  <si>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</si>
  <si>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</si>
  <si>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</si>
  <si>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</si>
  <si>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</si>
  <si>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</si>
  <si>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</si>
  <si>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</si>
  <si>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</si>
  <si>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</si>
  <si>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</si>
  <si>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</si>
  <si>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</si>
  <si>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</si>
  <si>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</si>
  <si>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</si>
  <si>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</si>
  <si>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</si>
  <si>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</si>
  <si>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</si>
  <si>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</si>
  <si>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</si>
  <si>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</si>
  <si>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</si>
  <si>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</si>
  <si>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</si>
  <si>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</si>
  <si>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</si>
  <si>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</si>
  <si>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</si>
  <si>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</si>
  <si>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</si>
  <si>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</si>
  <si>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</si>
  <si>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</si>
  <si>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</si>
  <si>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</si>
  <si>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</si>
  <si>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</si>
  <si>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</si>
  <si>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</si>
  <si>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</si>
  <si>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</si>
  <si>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</si>
  <si>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</si>
  <si>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</si>
  <si>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</si>
  <si>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</si>
  <si>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</si>
  <si>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</si>
  <si>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</si>
  <si>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</si>
  <si>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</si>
  <si>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</si>
  <si>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</si>
  <si>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</si>
  <si>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</si>
  <si>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</si>
  <si>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</si>
  <si>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</si>
  <si>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</si>
  <si>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</si>
  <si>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</si>
  <si>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</si>
  <si>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</si>
  <si>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</si>
  <si>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</si>
  <si>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</si>
  <si>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</si>
  <si>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</si>
  <si>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</si>
  <si>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</si>
  <si>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</si>
  <si>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</si>
  <si>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</si>
  <si>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</si>
  <si>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</si>
  <si>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</si>
  <si>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</si>
  <si>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</si>
  <si>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</si>
  <si>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</si>
  <si>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</si>
  <si>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</si>
  <si>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</si>
  <si>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</si>
  <si>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</si>
  <si>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</si>
  <si>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</si>
  <si>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</si>
  <si>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</si>
  <si>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</si>
  <si>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</si>
  <si>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</si>
  <si>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</si>
  <si>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</si>
  <si>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</si>
  <si>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</si>
  <si>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</si>
  <si>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</si>
  <si>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</si>
  <si>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</si>
  <si>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</si>
  <si>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</si>
  <si>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</si>
  <si>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</si>
  <si>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</si>
  <si>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</si>
  <si>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</si>
  <si>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</si>
  <si>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</si>
  <si>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</si>
  <si>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</si>
  <si>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</si>
  <si>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</si>
  <si>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</si>
  <si>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</si>
  <si>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</si>
  <si>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</si>
  <si>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</si>
  <si>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</si>
  <si>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</si>
  <si>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</si>
  <si>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</si>
  <si>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</si>
  <si>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</si>
  <si>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</si>
  <si>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</si>
  <si>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</si>
  <si>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</si>
  <si>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</si>
  <si>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</si>
  <si>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</si>
  <si>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</si>
  <si>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</si>
  <si>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</si>
  <si>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</si>
  <si>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</si>
  <si>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</si>
  <si>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</si>
  <si>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</si>
  <si>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</si>
  <si>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</si>
  <si>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</si>
  <si>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</si>
  <si>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</si>
  <si>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</si>
  <si>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</si>
  <si>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</si>
  <si>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</si>
  <si>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</si>
  <si>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</si>
  <si>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</si>
  <si>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</si>
  <si>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</si>
  <si>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</si>
  <si>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</si>
  <si>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</si>
  <si>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</si>
  <si>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</si>
  <si>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</si>
  <si>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</si>
  <si>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</si>
  <si>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</si>
  <si>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</si>
  <si>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</si>
  <si>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</si>
  <si>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</si>
  <si>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</si>
  <si>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</si>
  <si>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</si>
  <si>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</si>
  <si>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</si>
  <si>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</si>
  <si>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</si>
  <si>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</si>
  <si>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</si>
  <si>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</si>
  <si>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</si>
  <si>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</si>
  <si>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</si>
  <si>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</si>
  <si>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</si>
  <si>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</si>
  <si>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</si>
  <si>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</si>
  <si>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</si>
  <si>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</si>
  <si>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</si>
  <si>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</si>
  <si>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</si>
  <si>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</si>
  <si>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</si>
  <si>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</si>
  <si>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</si>
  <si>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</si>
  <si>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</si>
  <si>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</si>
  <si>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</si>
  <si>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</si>
  <si>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</si>
  <si>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</si>
  <si>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</si>
  <si>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</si>
  <si>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</si>
  <si>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</si>
  <si>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</si>
  <si>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</si>
  <si>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</si>
  <si>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</si>
  <si>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</si>
  <si>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</si>
  <si>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</si>
  <si>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</si>
  <si>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</si>
  <si>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</si>
  <si>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</si>
  <si>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</si>
  <si>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</si>
  <si>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</si>
  <si>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</si>
  <si>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</si>
  <si>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</si>
  <si>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</si>
  <si>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</si>
  <si>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</si>
  <si>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</si>
  <si>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</si>
  <si>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</si>
  <si>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</si>
  <si>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</si>
  <si>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</si>
  <si>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</si>
  <si>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</si>
  <si>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</si>
  <si>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</si>
  <si>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</si>
  <si>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</si>
  <si>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</si>
  <si>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</si>
  <si>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</si>
  <si>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</si>
  <si>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</si>
  <si>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</si>
  <si>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</si>
  <si>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</si>
  <si>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</si>
  <si>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</si>
  <si>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</si>
  <si>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</si>
  <si>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</si>
  <si>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</si>
  <si>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</si>
  <si>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</si>
  <si>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</si>
  <si>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</si>
  <si>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</si>
  <si>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</si>
  <si>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</si>
  <si>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</si>
  <si>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</si>
  <si>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</si>
  <si>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</si>
  <si>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</si>
  <si>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</si>
  <si>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</si>
  <si>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</si>
  <si>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</si>
  <si>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</si>
  <si>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</si>
  <si>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</si>
  <si>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</si>
  <si>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</si>
  <si>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</si>
  <si>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</si>
  <si>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</si>
  <si>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</si>
  <si>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</si>
  <si>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</si>
  <si>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</si>
  <si>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</si>
  <si>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</si>
  <si>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</si>
  <si>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</si>
  <si>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</si>
  <si>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</si>
  <si>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</si>
  <si>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</si>
  <si>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</si>
  <si>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</si>
  <si>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</si>
  <si>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</si>
  <si>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</si>
  <si>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</si>
  <si>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</si>
  <si>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</si>
  <si>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</si>
  <si>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</si>
  <si>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</si>
  <si>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</si>
  <si>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</si>
  <si>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</si>
  <si>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</si>
  <si>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</si>
  <si>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</si>
  <si>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</si>
  <si>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</si>
  <si>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</si>
  <si>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</si>
  <si>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</si>
  <si>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</si>
  <si>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</si>
  <si>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</si>
  <si>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</si>
  <si>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</si>
  <si>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</si>
  <si>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</si>
  <si>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</si>
  <si>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</si>
  <si>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</si>
  <si>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</si>
  <si>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</si>
  <si>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</si>
  <si>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</si>
  <si>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</si>
  <si>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</si>
  <si>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</si>
  <si>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</si>
  <si>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</si>
  <si>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</si>
  <si>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</si>
  <si>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</si>
  <si>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</si>
  <si>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</si>
  <si>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</si>
  <si>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</si>
  <si>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</si>
  <si>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</si>
  <si>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</si>
  <si>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</si>
  <si>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</si>
  <si>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</si>
  <si>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</si>
  <si>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</si>
  <si>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</si>
  <si>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</si>
  <si>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</si>
  <si>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</si>
  <si>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</si>
  <si>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</si>
  <si>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</si>
  <si>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</si>
  <si>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</si>
  <si>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</si>
  <si>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</si>
  <si>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</si>
  <si>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</si>
  <si>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</si>
  <si>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</si>
  <si>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</si>
  <si>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</si>
  <si>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</si>
  <si>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</si>
  <si>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</si>
  <si>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</si>
  <si>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</si>
  <si>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</si>
  <si>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</si>
  <si>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</si>
  <si>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</si>
  <si>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</si>
  <si>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</si>
  <si>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</si>
  <si>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</si>
  <si>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</si>
  <si>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</si>
  <si>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</si>
  <si>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</si>
  <si>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</si>
  <si>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</si>
  <si>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</si>
  <si>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</si>
  <si>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</si>
  <si>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</si>
  <si>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</si>
  <si>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</si>
  <si>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</si>
  <si>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</si>
  <si>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</si>
  <si>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</si>
  <si>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</si>
  <si>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</si>
  <si>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</si>
  <si>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</si>
  <si>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</si>
  <si>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</si>
  <si>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</si>
  <si>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</si>
  <si>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</si>
  <si>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</si>
  <si>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</si>
  <si>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</si>
  <si>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</si>
  <si>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</si>
  <si>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</si>
  <si>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</si>
  <si>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</si>
  <si>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</si>
  <si>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</si>
  <si>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</si>
  <si>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</si>
  <si>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</si>
  <si>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</si>
  <si>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</si>
  <si>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</si>
  <si>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</si>
  <si>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</si>
  <si>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</si>
  <si>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</si>
  <si>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</si>
  <si>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</si>
  <si>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</si>
  <si>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</si>
  <si>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</si>
  <si>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</si>
  <si>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</si>
  <si>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</si>
  <si>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</si>
  <si>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</si>
  <si>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</si>
  <si>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</si>
  <si>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</si>
  <si>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</si>
  <si>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</si>
  <si>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</si>
  <si>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</si>
  <si>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</si>
  <si>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</si>
  <si>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</si>
  <si>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</si>
  <si>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</si>
  <si>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</si>
  <si>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</si>
  <si>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</si>
  <si>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</si>
  <si>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</si>
  <si>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</si>
  <si>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</si>
  <si>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</si>
  <si>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</si>
  <si>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</si>
  <si>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</si>
  <si>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</si>
  <si>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</si>
  <si>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</si>
  <si>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</si>
  <si>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</si>
  <si>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</si>
  <si>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</si>
  <si>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</si>
  <si>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</si>
  <si>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</si>
  <si>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</si>
  <si>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</si>
  <si>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</si>
  <si>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</si>
  <si>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</si>
  <si>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</si>
  <si>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</si>
  <si>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</si>
  <si>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</si>
  <si>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</si>
  <si>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</si>
  <si>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</si>
  <si>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</si>
  <si>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</si>
  <si>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</si>
  <si>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</si>
  <si>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</si>
  <si>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</si>
  <si>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</si>
  <si>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</si>
  <si>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</si>
  <si>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</si>
  <si>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</si>
  <si>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</si>
  <si>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</si>
  <si>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</si>
  <si>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</si>
  <si>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</si>
  <si>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</si>
  <si>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</si>
  <si>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</si>
  <si>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</si>
  <si>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</si>
  <si>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</si>
  <si>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</si>
  <si>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</si>
  <si>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</si>
  <si>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</si>
  <si>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</si>
  <si>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</si>
  <si>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</si>
  <si>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</si>
  <si>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</si>
  <si>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</si>
  <si>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</si>
  <si>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</si>
  <si>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</si>
  <si>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</si>
  <si>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</si>
  <si>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</si>
  <si>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</si>
  <si>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</si>
  <si>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</si>
  <si>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</si>
  <si>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</si>
  <si>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</si>
  <si>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</si>
  <si>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</si>
  <si>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</si>
  <si>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</si>
  <si>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</si>
  <si>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</si>
  <si>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</si>
  <si>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</si>
  <si>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</si>
  <si>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</si>
  <si>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</si>
  <si>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</si>
  <si>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</si>
  <si>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</si>
  <si>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</si>
  <si>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</si>
  <si>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</si>
  <si>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</si>
  <si>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</si>
  <si>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</si>
  <si>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</si>
  <si>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</si>
  <si>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</si>
  <si>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</si>
  <si>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</si>
  <si>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</si>
  <si>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</si>
  <si>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</si>
  <si>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</si>
  <si>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</si>
  <si>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</si>
  <si>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</si>
  <si>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</si>
  <si>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</si>
  <si>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</si>
  <si>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</si>
  <si>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</si>
  <si>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</si>
  <si>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</si>
  <si>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</si>
  <si>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</si>
  <si>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</si>
  <si>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</si>
  <si>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</si>
  <si>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</si>
  <si>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</si>
  <si>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</si>
  <si>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</si>
  <si>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</si>
  <si>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</si>
  <si>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</si>
  <si>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</si>
  <si>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</si>
  <si>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</si>
  <si>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</si>
  <si>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</si>
  <si>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</si>
  <si>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</si>
  <si>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</si>
  <si>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</si>
  <si>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</si>
  <si>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</si>
  <si>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</si>
  <si>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</si>
  <si>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</si>
  <si>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</si>
  <si>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</si>
  <si>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</si>
  <si>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</si>
  <si>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</si>
  <si>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</si>
  <si>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</si>
  <si>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</si>
  <si>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</si>
  <si>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</si>
  <si>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</si>
  <si>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</si>
  <si>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</si>
  <si>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</si>
  <si>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</si>
  <si>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</si>
  <si>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</si>
  <si>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</si>
  <si>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</si>
  <si>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</si>
  <si>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</si>
  <si>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</si>
  <si>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</si>
  <si>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</si>
  <si>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</si>
  <si>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</si>
  <si>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</si>
  <si>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</si>
  <si>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</si>
  <si>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</si>
  <si>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</si>
  <si>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</si>
  <si>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</si>
  <si>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</si>
  <si>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</si>
  <si>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</si>
  <si>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</si>
  <si>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</si>
  <si>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</si>
  <si>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</si>
  <si>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</si>
  <si>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</si>
  <si>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</si>
  <si>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</si>
  <si>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</si>
  <si>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</si>
  <si>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</si>
  <si>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</si>
  <si>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</si>
  <si>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</si>
  <si>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</si>
  <si>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</si>
  <si>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</si>
  <si>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</si>
  <si>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</si>
  <si>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</si>
  <si>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</si>
  <si>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</si>
  <si>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</si>
  <si>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</si>
  <si>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</si>
  <si>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</si>
  <si>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</si>
  <si>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</si>
  <si>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</si>
  <si>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</si>
  <si>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</si>
  <si>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</si>
  <si>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</si>
  <si>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</si>
  <si>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</si>
  <si>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</si>
  <si>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</si>
  <si>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</si>
  <si>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</si>
  <si>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</si>
  <si>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</si>
  <si>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</si>
  <si>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</si>
  <si>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</si>
  <si>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</si>
  <si>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</si>
  <si>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</si>
  <si>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</si>
  <si>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</si>
  <si>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</si>
  <si>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</si>
  <si>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</si>
  <si>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</si>
  <si>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</si>
  <si>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</si>
  <si>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</si>
  <si>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</si>
  <si>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</si>
  <si>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</si>
  <si>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</si>
  <si>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</si>
  <si>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</si>
  <si>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</si>
  <si>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</si>
  <si>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</si>
  <si>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</si>
  <si>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</si>
  <si>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</si>
  <si>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</si>
  <si>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</si>
  <si>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</si>
  <si>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</si>
  <si>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</si>
  <si>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</si>
  <si>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</si>
  <si>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</si>
  <si>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</si>
  <si>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</si>
  <si>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</si>
  <si>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</si>
  <si>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</si>
  <si>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</si>
  <si>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</si>
  <si>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</si>
  <si>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</si>
  <si>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</si>
  <si>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</si>
  <si>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</si>
  <si>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</si>
  <si>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</si>
  <si>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</si>
  <si>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</si>
  <si>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</si>
  <si>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</si>
  <si>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</si>
  <si>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</si>
  <si>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</si>
  <si>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</si>
  <si>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</si>
  <si>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</si>
  <si>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</si>
  <si>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</si>
  <si>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</si>
  <si>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</si>
  <si>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</si>
  <si>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</si>
  <si>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</si>
  <si>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</si>
  <si>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</si>
  <si>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</si>
  <si>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</si>
  <si>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</si>
  <si>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</si>
  <si>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</si>
  <si>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</si>
  <si>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</si>
  <si>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</si>
  <si>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</si>
  <si>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</si>
  <si>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</si>
  <si>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</si>
  <si>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</si>
  <si>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</si>
  <si>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</si>
  <si>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</si>
  <si>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</si>
  <si>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</si>
  <si>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</si>
  <si>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</si>
  <si>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</si>
  <si>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</si>
  <si>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</si>
  <si>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</si>
  <si>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</si>
  <si>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</si>
  <si>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</si>
  <si>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</si>
  <si>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</si>
  <si>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</si>
  <si>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</si>
  <si>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</si>
  <si>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</si>
  <si>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</si>
  <si>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</si>
  <si>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</si>
  <si>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</si>
  <si>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</si>
  <si>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</si>
  <si>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</si>
  <si>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</si>
  <si>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</si>
  <si>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</si>
  <si>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</si>
  <si>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</si>
  <si>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</si>
  <si>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</si>
  <si>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</si>
  <si>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</si>
  <si>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</si>
  <si>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</si>
  <si>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</si>
  <si>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</si>
  <si>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</si>
  <si>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</si>
  <si>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</si>
  <si>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</si>
  <si>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</si>
  <si>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</si>
  <si>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</si>
  <si>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</si>
  <si>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</si>
  <si>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</si>
  <si>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</si>
  <si>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</si>
  <si>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</si>
  <si>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</si>
  <si>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</si>
  <si>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</si>
  <si>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</si>
  <si>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</si>
  <si>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</si>
  <si>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</si>
  <si>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</si>
  <si>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</si>
  <si>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</si>
  <si>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</si>
  <si>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</si>
  <si>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</si>
  <si>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</si>
  <si>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</si>
  <si>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</si>
  <si>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</si>
  <si>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</si>
  <si>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</si>
  <si>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</si>
  <si>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</si>
  <si>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</si>
  <si>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</si>
  <si>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</si>
  <si>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</si>
  <si>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</si>
  <si>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</si>
  <si>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</si>
  <si>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</si>
  <si>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</si>
  <si>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</si>
  <si>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</si>
  <si>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</si>
  <si>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</si>
  <si>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</si>
  <si>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</si>
  <si>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</si>
  <si>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</si>
  <si>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</si>
  <si>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</si>
  <si>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</si>
  <si>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</si>
  <si>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</si>
  <si>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</si>
  <si>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</si>
  <si>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</si>
  <si>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</si>
  <si>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</si>
  <si>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</si>
  <si>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</si>
  <si>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</si>
  <si>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</si>
  <si>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</si>
  <si>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</si>
  <si>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</si>
  <si>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</si>
  <si>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</si>
  <si>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</si>
  <si>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</si>
  <si>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</si>
  <si>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</si>
  <si>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</si>
  <si>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</si>
  <si>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</si>
  <si>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</si>
  <si>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</si>
  <si>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</si>
  <si>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</si>
  <si>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</si>
  <si>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</si>
  <si>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</si>
  <si>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</si>
  <si>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</si>
  <si>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</si>
  <si>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</si>
  <si>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</si>
  <si>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</si>
  <si>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</si>
  <si>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</si>
  <si>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</si>
  <si>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</si>
  <si>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</si>
  <si>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</si>
  <si>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</si>
  <si>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</si>
  <si>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</si>
  <si>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</si>
  <si>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</si>
  <si>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</si>
  <si>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</si>
  <si>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</si>
  <si>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</si>
  <si>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</si>
  <si>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</si>
  <si>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</si>
  <si>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</si>
  <si>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</si>
  <si>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</si>
  <si>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</si>
  <si>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</si>
  <si>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</si>
  <si>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</si>
  <si>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</si>
  <si>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</si>
  <si>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</si>
  <si>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</si>
  <si>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</si>
  <si>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</si>
  <si>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</si>
  <si>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</si>
  <si>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</si>
  <si>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</si>
  <si>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</si>
  <si>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</si>
  <si>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</si>
  <si>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</si>
  <si>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</si>
  <si>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</si>
  <si>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</si>
  <si>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</si>
  <si>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</si>
  <si>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</si>
  <si>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</si>
  <si>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</si>
  <si>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</si>
  <si>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</si>
  <si>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</si>
  <si>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</si>
  <si>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</si>
  <si>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</si>
  <si>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</si>
  <si>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</si>
  <si>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</si>
  <si>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</si>
  <si>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</si>
  <si>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</si>
  <si>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</si>
  <si>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</si>
  <si>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</si>
  <si>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</si>
  <si>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</si>
  <si>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</si>
  <si>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</si>
  <si>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</si>
  <si>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</si>
  <si>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</si>
  <si>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</si>
  <si>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</si>
  <si>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</si>
  <si>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</si>
  <si>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</si>
  <si>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</si>
  <si>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</si>
  <si>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</si>
  <si>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</si>
  <si>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</si>
  <si>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</si>
  <si>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</si>
  <si>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</si>
  <si>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</si>
  <si>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</si>
  <si>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</si>
  <si>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</si>
  <si>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</si>
  <si>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</si>
  <si>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</si>
  <si>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</si>
  <si>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</si>
  <si>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</si>
  <si>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</si>
  <si>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</si>
  <si>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</si>
  <si>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</si>
  <si>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</si>
  <si>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</si>
  <si>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</si>
  <si>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</si>
  <si>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</si>
  <si>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</si>
  <si>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</si>
  <si>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</si>
  <si>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</si>
  <si>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</si>
  <si>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</si>
  <si>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</si>
  <si>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</si>
  <si>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</si>
  <si>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</si>
  <si>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</si>
  <si>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</si>
  <si>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</si>
  <si>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</si>
  <si>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</si>
  <si>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</si>
  <si>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</si>
  <si>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</si>
  <si>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</si>
  <si>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</si>
  <si>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</si>
  <si>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</si>
  <si>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</si>
  <si>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</si>
  <si>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</si>
  <si>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</si>
  <si>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</si>
  <si>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</si>
  <si>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</si>
  <si>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</si>
  <si>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</si>
  <si>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</si>
  <si>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</si>
  <si>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</si>
  <si>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</si>
  <si>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</si>
  <si>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</si>
  <si>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</si>
  <si>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</si>
  <si>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</si>
  <si>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</si>
  <si>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</si>
  <si>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</si>
  <si>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</si>
  <si>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</si>
  <si>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</si>
  <si>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</si>
  <si>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</si>
  <si>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</si>
  <si>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</si>
  <si>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</si>
  <si>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</si>
  <si>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</si>
  <si>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</si>
  <si>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</si>
  <si>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</si>
  <si>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</si>
  <si>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</si>
  <si>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</si>
  <si>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</si>
  <si>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</si>
  <si>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</si>
  <si>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</si>
  <si>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</si>
  <si>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</si>
  <si>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</si>
  <si>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</si>
  <si>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</si>
  <si>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</si>
  <si>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</si>
  <si>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</si>
  <si>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</si>
  <si>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</si>
  <si>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</si>
  <si>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</si>
  <si>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</si>
  <si>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</si>
  <si>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</si>
  <si>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</si>
  <si>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</si>
  <si>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</si>
  <si>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</si>
  <si>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</si>
  <si>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</si>
  <si>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</si>
  <si>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</si>
  <si>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</si>
  <si>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</si>
  <si>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</si>
  <si>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</si>
  <si>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</si>
  <si>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</si>
  <si>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</si>
  <si>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</si>
  <si>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</si>
  <si>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</si>
  <si>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</si>
  <si>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</si>
  <si>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</si>
  <si>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</si>
  <si>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</si>
  <si>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</si>
  <si>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</si>
  <si>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</si>
  <si>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</si>
  <si>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</si>
  <si>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</si>
  <si>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</si>
  <si>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</si>
  <si>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</si>
  <si>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</si>
  <si>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</si>
  <si>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</si>
  <si>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</si>
  <si>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</si>
  <si>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</si>
  <si>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</si>
  <si>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</si>
  <si>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</si>
  <si>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</si>
  <si>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</si>
  <si>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</si>
  <si>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</si>
  <si>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</si>
  <si>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</si>
  <si>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</si>
  <si>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</si>
  <si>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</si>
  <si>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</si>
  <si>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</si>
  <si>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</si>
  <si>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</si>
  <si>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</si>
  <si>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</si>
  <si>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</si>
  <si>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</si>
  <si>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</si>
  <si>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</si>
  <si>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</si>
  <si>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</si>
  <si>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</si>
  <si>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</si>
  <si>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</si>
  <si>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</si>
  <si>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</si>
  <si>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</si>
  <si>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</si>
  <si>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</si>
  <si>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</si>
  <si>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</si>
  <si>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</si>
  <si>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</si>
  <si>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</si>
  <si>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</si>
  <si>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</si>
  <si>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</si>
  <si>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</si>
  <si>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</si>
  <si>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</si>
  <si>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</si>
  <si>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</si>
  <si>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</si>
  <si>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</si>
  <si>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</si>
  <si>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</si>
  <si>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</si>
  <si>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</si>
  <si>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</si>
  <si>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</si>
  <si>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</si>
  <si>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</si>
  <si>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</si>
  <si>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</si>
  <si>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</si>
  <si>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</si>
  <si>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</si>
  <si>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</si>
  <si>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</si>
  <si>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</si>
  <si>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</si>
  <si>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</si>
  <si>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</si>
  <si>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</si>
  <si>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</si>
  <si>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</si>
  <si>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</si>
  <si>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</si>
  <si>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</si>
  <si>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</si>
  <si>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</si>
  <si>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</si>
  <si>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</si>
  <si>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</si>
  <si>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</si>
  <si>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</si>
  <si>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</si>
  <si>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</si>
  <si>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</si>
  <si>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</si>
  <si>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</si>
  <si>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</si>
  <si>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</si>
  <si>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</si>
  <si>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</si>
  <si>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</si>
  <si>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</si>
  <si>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</si>
  <si>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</si>
  <si>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</si>
  <si>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</si>
  <si>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</si>
  <si>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</si>
  <si>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</si>
  <si>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</si>
  <si>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</si>
  <si>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</si>
  <si>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</si>
  <si>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</si>
  <si>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</si>
  <si>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</si>
  <si>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</si>
  <si>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</si>
  <si>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</si>
  <si>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</si>
  <si>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</si>
  <si>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</si>
  <si>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</si>
  <si>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</si>
  <si>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</si>
  <si>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</si>
  <si>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</si>
  <si>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</si>
  <si>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</si>
  <si>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</si>
  <si>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</si>
  <si>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</si>
  <si>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</si>
  <si>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</si>
  <si>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</si>
  <si>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</si>
  <si>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</si>
  <si>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</si>
  <si>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</si>
  <si>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</si>
  <si>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</si>
  <si>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</si>
  <si>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</si>
  <si>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</si>
  <si>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</si>
  <si>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</si>
  <si>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</si>
  <si>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</si>
  <si>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</si>
  <si>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</si>
  <si>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</si>
  <si>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</si>
  <si>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</si>
  <si>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</si>
  <si>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</si>
  <si>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</si>
  <si>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</si>
  <si>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</si>
  <si>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</si>
  <si>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</si>
  <si>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</si>
  <si>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</si>
  <si>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</si>
  <si>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</si>
  <si>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</si>
  <si>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</si>
  <si>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</si>
  <si>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</si>
  <si>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</si>
  <si>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</si>
  <si>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</si>
  <si>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</si>
  <si>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</si>
  <si>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</si>
  <si>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</si>
  <si>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</si>
  <si>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</si>
  <si>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</si>
  <si>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</si>
  <si>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</si>
  <si>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</si>
  <si>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</si>
  <si>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</si>
  <si>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</si>
  <si>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</si>
  <si>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</si>
  <si>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</si>
  <si>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</si>
  <si>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</si>
  <si>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</si>
  <si>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</si>
  <si>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</si>
  <si>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</si>
  <si>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</si>
  <si>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</si>
  <si>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</si>
  <si>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</si>
  <si>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</si>
  <si>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</si>
  <si>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</si>
  <si>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</si>
  <si>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</si>
  <si>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</si>
  <si>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</si>
  <si>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</si>
  <si>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</si>
  <si>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</si>
  <si>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</si>
  <si>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</si>
  <si>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</si>
  <si>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</si>
  <si>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</si>
  <si>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</si>
  <si>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</si>
  <si>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</si>
  <si>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</si>
  <si>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</si>
  <si>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</si>
  <si>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</si>
  <si>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</si>
  <si>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</si>
  <si>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</si>
  <si>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</si>
  <si>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</si>
  <si>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</si>
  <si>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</si>
  <si>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</si>
  <si>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</si>
  <si>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</si>
  <si>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</si>
  <si>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</si>
  <si>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</si>
  <si>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</si>
  <si>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</si>
  <si>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</si>
  <si>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</si>
  <si>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</si>
  <si>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</si>
  <si>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</si>
  <si>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</si>
  <si>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</si>
  <si>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</si>
  <si>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</si>
  <si>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</si>
  <si>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</si>
  <si>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</si>
  <si>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</si>
  <si>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</si>
  <si>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</si>
  <si>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</si>
  <si>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</si>
  <si>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</si>
  <si>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</si>
  <si>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</si>
  <si>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</si>
  <si>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</si>
  <si>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</si>
  <si>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</si>
  <si>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</si>
  <si>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</si>
  <si>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</si>
  <si>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</si>
  <si>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</si>
  <si>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</si>
  <si>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</si>
  <si>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</si>
  <si>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</si>
  <si>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</si>
  <si>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</si>
  <si>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</si>
  <si>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</si>
  <si>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</si>
  <si>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</si>
  <si>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</si>
  <si>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</si>
  <si>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</si>
  <si>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</si>
  <si>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</si>
  <si>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</si>
  <si>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</si>
  <si>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</si>
  <si>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</si>
  <si>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</si>
  <si>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</si>
  <si>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</si>
  <si>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</si>
  <si>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</si>
  <si>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</si>
  <si>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</si>
  <si>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</si>
  <si>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</si>
  <si>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</si>
  <si>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</si>
  <si>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</si>
  <si>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</si>
  <si>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</si>
  <si>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</si>
  <si>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</si>
  <si>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</si>
  <si>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</si>
  <si>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</si>
  <si>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</si>
  <si>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</si>
  <si>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</si>
  <si>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</si>
  <si>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</si>
  <si>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</si>
  <si>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</si>
  <si>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</si>
  <si>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</si>
  <si>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</si>
  <si>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</si>
  <si>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</si>
  <si>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</si>
  <si>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</si>
  <si>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</si>
  <si>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</si>
  <si>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</si>
  <si>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</si>
  <si>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</si>
  <si>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</si>
  <si>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</si>
  <si>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</si>
  <si>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</si>
  <si>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</si>
  <si>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</si>
  <si>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</si>
  <si>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</si>
  <si>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</si>
  <si>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</si>
  <si>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</si>
  <si>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</si>
  <si>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</si>
  <si>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</si>
  <si>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</si>
  <si>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</si>
  <si>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</si>
  <si>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</si>
  <si>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</si>
  <si>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</si>
  <si>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</si>
  <si>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</si>
  <si>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</si>
  <si>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</si>
  <si>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</si>
  <si>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</si>
  <si>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</si>
  <si>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</si>
  <si>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</si>
  <si>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</si>
  <si>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</si>
  <si>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</si>
  <si>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</si>
  <si>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</si>
  <si>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</si>
  <si>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</si>
  <si>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</si>
  <si>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</si>
  <si>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</si>
  <si>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</si>
  <si>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</si>
  <si>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</si>
  <si>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</si>
  <si>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</si>
  <si>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</si>
  <si>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</si>
  <si>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</si>
  <si>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</si>
  <si>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</si>
  <si>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</si>
  <si>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</si>
  <si>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</si>
  <si>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</si>
  <si>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</si>
  <si>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</si>
  <si>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</si>
  <si>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</si>
  <si>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</si>
  <si>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</si>
  <si>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</si>
  <si>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</si>
  <si>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</si>
  <si>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</si>
  <si>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</si>
  <si>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</si>
  <si>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</si>
  <si>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</si>
  <si>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</si>
  <si>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</si>
  <si>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</si>
  <si>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</si>
  <si>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</si>
  <si>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</si>
  <si>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</si>
  <si>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</si>
  <si>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</si>
  <si>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</si>
  <si>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</si>
  <si>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</si>
  <si>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</si>
  <si>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</si>
  <si>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</si>
  <si>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</si>
  <si>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</si>
  <si>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</si>
  <si>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</si>
  <si>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</si>
  <si>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</si>
  <si>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</si>
  <si>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</si>
  <si>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</si>
  <si>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</si>
  <si>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</si>
  <si>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</si>
  <si>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</si>
  <si>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</si>
  <si>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</si>
  <si>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</si>
  <si>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</si>
  <si>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</si>
  <si>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</si>
  <si>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</si>
  <si>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</si>
  <si>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</si>
  <si>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</si>
  <si>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</si>
  <si>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</si>
  <si>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</si>
  <si>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</si>
  <si>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</si>
  <si>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</si>
  <si>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</si>
  <si>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</si>
  <si>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</si>
  <si>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</si>
  <si>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</si>
  <si>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</si>
  <si>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</si>
  <si>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</si>
  <si>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</si>
  <si>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</si>
  <si>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</si>
  <si>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</si>
  <si>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</si>
  <si>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</si>
  <si>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</si>
  <si>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</si>
  <si>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</si>
  <si>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</si>
  <si>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</si>
  <si>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</si>
  <si>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</si>
  <si>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</si>
  <si>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</si>
  <si>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</si>
  <si>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</si>
  <si>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</si>
  <si>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</si>
  <si>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</si>
  <si>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</si>
  <si>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</si>
  <si>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</si>
  <si>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</si>
  <si>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</si>
  <si>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</si>
  <si>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</si>
  <si>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</si>
  <si>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</si>
  <si>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</si>
  <si>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</si>
  <si>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</si>
  <si>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</si>
  <si>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</si>
  <si>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</si>
  <si>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</si>
  <si>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</si>
  <si>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</si>
  <si>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</si>
  <si>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</si>
  <si>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</si>
  <si>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</si>
  <si>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</si>
  <si>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</si>
  <si>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</si>
  <si>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</si>
  <si>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</si>
  <si>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</si>
  <si>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</si>
  <si>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</si>
  <si>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</si>
  <si>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</si>
  <si>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</si>
  <si>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</si>
  <si>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</si>
  <si>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</si>
  <si>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</si>
  <si>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</si>
  <si>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</si>
  <si>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</si>
  <si>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</si>
  <si>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</si>
  <si>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</si>
  <si>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</si>
  <si>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</si>
  <si>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</si>
  <si>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</si>
  <si>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</si>
  <si>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</si>
  <si>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</si>
  <si>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</si>
  <si>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</si>
  <si>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</si>
  <si>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</si>
  <si>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</si>
  <si>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</si>
  <si>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</si>
  <si>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</si>
  <si>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</si>
  <si>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</si>
  <si>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</si>
  <si>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</si>
  <si>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</si>
  <si>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</si>
  <si>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</si>
  <si>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</si>
  <si>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</si>
  <si>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</si>
  <si>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</si>
  <si>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</si>
  <si>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</si>
  <si>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</si>
  <si>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</si>
  <si>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</si>
  <si>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</si>
  <si>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</si>
  <si>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</si>
  <si>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</si>
  <si>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</si>
  <si>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</si>
  <si>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</si>
  <si>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</si>
  <si>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</si>
  <si>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</si>
  <si>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</si>
  <si>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</si>
  <si>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</si>
  <si>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</si>
  <si>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</si>
  <si>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</si>
  <si>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</si>
  <si>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</si>
  <si>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</si>
  <si>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</si>
  <si>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</si>
  <si>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</si>
  <si>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</si>
  <si>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</si>
  <si>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</si>
  <si>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</si>
  <si>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</si>
  <si>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</si>
  <si>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</si>
  <si>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</si>
  <si>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</si>
  <si>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</si>
  <si>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</si>
  <si>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</si>
  <si>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</si>
  <si>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</si>
  <si>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</si>
  <si>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</si>
  <si>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</si>
  <si>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</si>
  <si>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</si>
  <si>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</si>
  <si>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</si>
  <si>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</si>
  <si>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</si>
  <si>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</si>
  <si>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</si>
  <si>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</si>
  <si>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</si>
  <si>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</si>
  <si>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</si>
  <si>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</si>
  <si>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</si>
  <si>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</si>
  <si>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</si>
  <si>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</si>
  <si>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</si>
  <si>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</si>
  <si>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</si>
  <si>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</si>
  <si>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</si>
  <si>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</si>
  <si>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</si>
  <si>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</si>
  <si>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</si>
  <si>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</si>
  <si>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</si>
  <si>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</si>
  <si>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</si>
  <si>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</si>
  <si>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</si>
  <si>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</si>
  <si>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</si>
  <si>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</si>
  <si>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</si>
  <si>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</si>
  <si>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</si>
  <si>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</si>
  <si>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</si>
  <si>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</si>
  <si>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</si>
  <si>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</si>
  <si>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</si>
  <si>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</si>
  <si>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</si>
  <si>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</si>
  <si>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</si>
  <si>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</si>
  <si>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</si>
  <si>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</si>
  <si>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</si>
  <si>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</si>
  <si>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</si>
  <si>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</si>
  <si>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</si>
  <si>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</si>
  <si>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</si>
  <si>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</si>
  <si>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</si>
  <si>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</si>
  <si>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</si>
  <si>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</si>
  <si>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</si>
  <si>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</si>
  <si>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</si>
  <si>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</si>
  <si>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</si>
  <si>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</si>
  <si>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</si>
  <si>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</si>
  <si>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</si>
  <si>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</si>
  <si>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</si>
  <si>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</si>
  <si>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</si>
  <si>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</si>
  <si>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</si>
  <si>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</si>
  <si>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</si>
  <si>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</si>
  <si>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</si>
  <si>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</si>
  <si>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</si>
  <si>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</si>
  <si>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</si>
  <si>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</si>
  <si>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</si>
  <si>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</si>
  <si>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</si>
  <si>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</si>
  <si>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</si>
  <si>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</si>
  <si>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</si>
  <si>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</si>
  <si>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</si>
  <si>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</si>
  <si>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</si>
  <si>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</si>
  <si>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</si>
  <si>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</si>
  <si>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</si>
  <si>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</si>
  <si>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</si>
  <si>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</si>
  <si>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</si>
  <si>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</si>
  <si>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</si>
  <si>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</si>
  <si>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</si>
  <si>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</si>
  <si>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</si>
  <si>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</si>
  <si>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</si>
  <si>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</si>
  <si>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</si>
  <si>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</si>
  <si>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</si>
  <si>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</si>
  <si>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</si>
  <si>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</si>
  <si>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</si>
  <si>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</si>
  <si>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</si>
  <si>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</si>
  <si>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</si>
  <si>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</si>
  <si>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</si>
  <si>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</si>
  <si>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</si>
  <si>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</si>
  <si>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</si>
  <si>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</si>
  <si>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</si>
  <si>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</si>
  <si>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</si>
  <si>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</si>
  <si>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</si>
  <si>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</si>
  <si>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</si>
  <si>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</si>
  <si>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</si>
  <si>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</si>
  <si>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</si>
  <si>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</si>
  <si>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</si>
  <si>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</si>
  <si>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</si>
  <si>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</si>
  <si>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</si>
  <si>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</si>
  <si>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</si>
  <si>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</si>
  <si>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</si>
  <si>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</si>
  <si>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</si>
  <si>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</si>
  <si>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</si>
  <si>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</si>
  <si>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</si>
  <si>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</si>
  <si>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</si>
  <si>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</si>
  <si>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</si>
  <si>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</si>
  <si>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</si>
  <si>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</si>
  <si>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</si>
  <si>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</si>
  <si>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</si>
  <si>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</si>
  <si>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</si>
  <si>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</si>
  <si>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</si>
  <si>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</si>
  <si>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</si>
  <si>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</si>
  <si>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</si>
  <si>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</si>
  <si>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</si>
  <si>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</si>
  <si>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</si>
  <si>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</si>
  <si>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</si>
  <si>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</si>
  <si>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</si>
  <si>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</si>
  <si>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</si>
  <si>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</si>
  <si>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</si>
  <si>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</si>
  <si>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</si>
  <si>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</si>
  <si>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</si>
  <si>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</si>
  <si>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</si>
  <si>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</si>
  <si>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</si>
  <si>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</si>
  <si>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</si>
  <si>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</si>
  <si>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</si>
  <si>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</si>
  <si>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</si>
  <si>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</si>
  <si>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</si>
  <si>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</si>
  <si>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</si>
  <si>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</si>
  <si>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</si>
  <si>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</si>
  <si>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</si>
  <si>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</si>
  <si>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</si>
  <si>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</si>
  <si>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</si>
  <si>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</si>
  <si>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</si>
  <si>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</si>
  <si>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</si>
  <si>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</si>
  <si>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</si>
  <si>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</si>
  <si>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</si>
  <si>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</si>
  <si>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</si>
  <si>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</si>
  <si>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</si>
  <si>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</si>
  <si>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</si>
  <si>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</si>
  <si>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</si>
  <si>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</si>
  <si>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</si>
  <si>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</si>
  <si>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</si>
  <si>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</si>
  <si>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</si>
  <si>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</si>
  <si>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</si>
  <si>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</si>
  <si>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</si>
  <si>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</si>
  <si>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</si>
  <si>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</si>
  <si>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</si>
  <si>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</si>
  <si>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</si>
  <si>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</si>
  <si>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</si>
  <si>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</si>
  <si>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</si>
  <si>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</si>
  <si>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</si>
  <si>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</si>
  <si>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</si>
  <si>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</si>
  <si>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</si>
  <si>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</si>
  <si>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</si>
  <si>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</si>
  <si>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</si>
  <si>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</si>
  <si>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</si>
  <si>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</si>
  <si>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</si>
  <si>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</si>
  <si>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</si>
  <si>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</si>
  <si>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</si>
  <si>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</si>
  <si>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</si>
  <si>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</si>
  <si>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</si>
  <si>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</si>
  <si>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</si>
  <si>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</si>
  <si>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</si>
  <si>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</si>
  <si>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</si>
  <si>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</si>
  <si>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</si>
  <si>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</si>
  <si>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</si>
  <si>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</si>
  <si>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</si>
  <si>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</si>
  <si>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</si>
  <si>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</si>
  <si>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</si>
  <si>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</si>
  <si>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</si>
  <si>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</si>
  <si>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</si>
  <si>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</si>
  <si>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</si>
  <si>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</si>
  <si>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</si>
  <si>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</si>
  <si>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</si>
  <si>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</si>
  <si>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</si>
  <si>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</si>
  <si>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</si>
  <si>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</si>
  <si>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</si>
  <si>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</si>
  <si>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</si>
  <si>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</si>
  <si>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</si>
  <si>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</si>
  <si>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</si>
  <si>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</si>
  <si>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</si>
  <si>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</si>
  <si>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</si>
  <si>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</si>
  <si>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</si>
  <si>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</si>
  <si>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</si>
  <si>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</si>
  <si>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</si>
  <si>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</si>
  <si>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</si>
  <si>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</si>
  <si>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</si>
  <si>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</si>
  <si>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</si>
  <si>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</si>
  <si>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</si>
  <si>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</si>
  <si>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</si>
  <si>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</si>
  <si>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</si>
  <si>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</si>
  <si>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</si>
  <si>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</si>
  <si>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</si>
  <si>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</si>
  <si>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</si>
  <si>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</si>
  <si>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</si>
  <si>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</si>
  <si>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</si>
  <si>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</si>
  <si>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</si>
  <si>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</si>
  <si>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</si>
  <si>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</si>
  <si>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</si>
  <si>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</si>
  <si>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</si>
  <si>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</si>
  <si>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</si>
  <si>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</si>
  <si>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</si>
  <si>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</si>
  <si>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</si>
  <si>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</si>
  <si>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</si>
  <si>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</si>
  <si>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</si>
  <si>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</si>
  <si>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</si>
  <si>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</si>
  <si>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</si>
  <si>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</si>
  <si>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</si>
  <si>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</si>
  <si>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</si>
  <si>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</si>
  <si>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</si>
  <si>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</si>
  <si>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</si>
  <si>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</si>
  <si>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</si>
  <si>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</si>
  <si>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</si>
  <si>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</si>
  <si>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</si>
  <si>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</si>
  <si>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</si>
  <si>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</si>
  <si>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</si>
  <si>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</si>
  <si>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</si>
  <si>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</si>
  <si>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</si>
  <si>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</si>
  <si>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</si>
  <si>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</si>
  <si>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</si>
  <si>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</si>
  <si>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</si>
  <si>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</si>
  <si>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</si>
  <si>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</si>
  <si>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</si>
  <si>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</si>
  <si>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</si>
  <si>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</si>
  <si>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</si>
  <si>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</si>
  <si>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</si>
  <si>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</si>
  <si>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</si>
  <si>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</si>
  <si>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</si>
  <si>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</si>
  <si>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</si>
  <si>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</si>
  <si>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</si>
  <si>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</si>
  <si>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</si>
  <si>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</si>
  <si>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</si>
  <si>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</si>
  <si>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</si>
  <si>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</si>
  <si>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</si>
  <si>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</si>
  <si>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</si>
  <si>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</si>
  <si>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</si>
  <si>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</si>
  <si>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</si>
  <si>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</si>
  <si>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</si>
  <si>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</si>
  <si>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</si>
  <si>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</si>
  <si>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</si>
  <si>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</si>
  <si>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</si>
  <si>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</si>
  <si>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</si>
  <si>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</si>
  <si>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</si>
  <si>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</si>
  <si>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</si>
  <si>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</si>
  <si>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</si>
  <si>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</si>
  <si>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</si>
  <si>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</si>
  <si>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</si>
  <si>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</si>
  <si>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</si>
  <si>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</si>
  <si>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</si>
  <si>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</si>
  <si>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</si>
  <si>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</si>
  <si>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</si>
  <si>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</si>
  <si>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</si>
  <si>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</si>
  <si>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</si>
  <si>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</si>
  <si>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</si>
  <si>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</si>
  <si>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</si>
  <si>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</si>
  <si>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</si>
  <si>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</si>
  <si>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</si>
  <si>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</si>
  <si>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</si>
  <si>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</si>
  <si>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</si>
  <si>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</si>
  <si>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</si>
  <si>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</si>
  <si>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</si>
  <si>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</si>
  <si>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</si>
  <si>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</si>
  <si>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</si>
  <si>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</si>
  <si>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</si>
  <si>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</si>
  <si>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</si>
  <si>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</si>
  <si>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</si>
  <si>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</si>
  <si>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</si>
  <si>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</si>
  <si>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</si>
  <si>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</si>
  <si>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</si>
  <si>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</si>
  <si>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</si>
  <si>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</si>
  <si>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</si>
  <si>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</si>
  <si>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</si>
  <si>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</si>
  <si>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</si>
  <si>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</si>
  <si>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</si>
  <si>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</si>
  <si>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</si>
  <si>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</si>
  <si>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</si>
  <si>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</si>
  <si>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</si>
  <si>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</si>
  <si>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</si>
  <si>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</si>
  <si>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</si>
  <si>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</si>
  <si>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</si>
  <si>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</si>
  <si>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</si>
  <si>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</si>
  <si>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</si>
  <si>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</si>
  <si>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</si>
  <si>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</si>
  <si>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</si>
  <si>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</si>
  <si>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</si>
  <si>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</si>
  <si>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</si>
  <si>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</si>
  <si>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</si>
  <si>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</si>
  <si>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</si>
  <si>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</si>
  <si>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</si>
  <si>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</si>
  <si>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</si>
  <si>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</si>
  <si>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</si>
  <si>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</si>
  <si>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</si>
  <si>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</si>
  <si>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</si>
  <si>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</si>
  <si>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</si>
  <si>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</si>
  <si>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</si>
  <si>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</si>
  <si>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</si>
  <si>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</si>
  <si>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</si>
  <si>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</si>
  <si>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</si>
  <si>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</si>
  <si>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</si>
  <si>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</si>
  <si>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</si>
  <si>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</si>
  <si>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</si>
  <si>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</si>
  <si>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</si>
  <si>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</si>
  <si>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</si>
  <si>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</si>
  <si>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</si>
  <si>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</si>
  <si>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</si>
  <si>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</si>
  <si>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</si>
  <si>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</si>
  <si>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</si>
  <si>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</si>
  <si>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</si>
  <si>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</si>
  <si>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</si>
  <si>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</si>
  <si>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</si>
  <si>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</si>
  <si>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</si>
  <si>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</si>
  <si>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</si>
  <si>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</si>
  <si>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</si>
  <si>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</si>
  <si>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</si>
  <si>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</si>
  <si>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</si>
  <si>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</si>
  <si>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</si>
  <si>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</si>
  <si>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</si>
  <si>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</si>
  <si>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</si>
  <si>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</si>
  <si>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</si>
  <si>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</si>
  <si>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</si>
  <si>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</si>
  <si>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</si>
  <si>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</si>
  <si>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</si>
  <si>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</si>
  <si>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</si>
  <si>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</si>
  <si>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</si>
  <si>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</si>
  <si>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</si>
  <si>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</si>
  <si>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</si>
  <si>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</si>
  <si>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</si>
  <si>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</si>
  <si>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</si>
  <si>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</si>
  <si>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</si>
  <si>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</si>
  <si>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</si>
  <si>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</si>
  <si>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</si>
  <si>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</si>
  <si>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</si>
  <si>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</si>
  <si>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</si>
  <si>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</si>
  <si>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</si>
  <si>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</si>
  <si>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</si>
  <si>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</si>
  <si>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</si>
  <si>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</si>
  <si>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</si>
  <si>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</si>
  <si>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</si>
  <si>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</si>
  <si>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</si>
  <si>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</si>
  <si>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</si>
  <si>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</si>
  <si>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</si>
  <si>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</si>
  <si>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</si>
  <si>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</si>
  <si>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</si>
  <si>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</si>
  <si>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</si>
  <si>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</si>
  <si>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</si>
  <si>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</si>
  <si>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</si>
  <si>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</si>
  <si>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</si>
  <si>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</si>
  <si>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</si>
  <si>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</si>
  <si>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</si>
  <si>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</si>
  <si>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</si>
  <si>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</si>
  <si>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</si>
  <si>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</si>
  <si>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</si>
  <si>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</si>
  <si>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</si>
  <si>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</si>
  <si>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</si>
  <si>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</si>
  <si>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</si>
  <si>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</si>
  <si>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</si>
  <si>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</si>
  <si>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</si>
  <si>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</si>
  <si>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</si>
  <si>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</si>
  <si>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</si>
  <si>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</si>
  <si>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</si>
  <si>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</si>
  <si>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</si>
  <si>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</si>
  <si>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</si>
  <si>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</si>
  <si>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</si>
  <si>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</si>
  <si>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</si>
  <si>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</si>
  <si>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</si>
  <si>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</si>
  <si>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</si>
  <si>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</si>
  <si>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</si>
  <si>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</si>
  <si>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</si>
  <si>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</si>
  <si>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</si>
  <si>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</si>
  <si>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</si>
  <si>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</si>
  <si>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</si>
  <si>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</si>
  <si>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</si>
  <si>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</si>
  <si>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</si>
  <si>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</si>
  <si>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</si>
  <si>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</si>
  <si>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</si>
  <si>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</si>
  <si>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</si>
  <si>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</si>
  <si>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</si>
  <si>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</si>
  <si>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</si>
  <si>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</si>
  <si>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</si>
  <si>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</si>
  <si>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</si>
  <si>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</si>
  <si>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</si>
  <si>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</si>
  <si>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</si>
  <si>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</si>
  <si>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</si>
  <si>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</si>
  <si>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</si>
  <si>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</si>
  <si>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</si>
  <si>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</si>
  <si>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</si>
  <si>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</si>
  <si>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</si>
  <si>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</si>
  <si>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</si>
  <si>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</si>
  <si>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</si>
  <si>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</si>
  <si>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</si>
  <si>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</si>
  <si>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</si>
  <si>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</si>
  <si>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</si>
  <si>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</si>
  <si>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</si>
  <si>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</si>
  <si>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</si>
  <si>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</si>
  <si>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</si>
  <si>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</si>
  <si>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</si>
  <si>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</si>
  <si>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</si>
  <si>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</si>
  <si>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</si>
  <si>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</si>
  <si>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</si>
  <si>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</si>
  <si>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</si>
  <si>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</si>
  <si>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</si>
  <si>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</si>
  <si>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</si>
  <si>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</si>
  <si>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</si>
  <si>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</si>
  <si>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</si>
  <si>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</si>
  <si>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</si>
  <si>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</si>
  <si>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</si>
  <si>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</si>
  <si>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</si>
  <si>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</si>
  <si>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</si>
  <si>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</si>
  <si>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</si>
  <si>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</si>
  <si>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</si>
  <si>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</si>
  <si>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</si>
  <si>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</si>
  <si>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</si>
  <si>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</si>
  <si>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</si>
  <si>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</si>
  <si>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</si>
  <si>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</si>
  <si>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</si>
  <si>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</si>
  <si>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</si>
  <si>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</si>
  <si>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</si>
  <si>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</si>
  <si>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</si>
  <si>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</si>
  <si>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</si>
  <si>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</si>
  <si>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</si>
  <si>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</si>
  <si>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</si>
  <si>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</si>
  <si>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</si>
  <si>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</si>
  <si>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</si>
  <si>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</si>
  <si>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</si>
  <si>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</si>
  <si>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</si>
  <si>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</si>
  <si>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</si>
  <si>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</si>
  <si>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</si>
  <si>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</si>
  <si>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</si>
  <si>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</si>
  <si>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</si>
  <si>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</si>
  <si>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</si>
  <si>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</si>
  <si>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</si>
  <si>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</si>
  <si>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</si>
  <si>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</si>
  <si>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</si>
  <si>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</si>
  <si>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</si>
  <si>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</si>
  <si>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</si>
  <si>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</si>
  <si>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</si>
  <si>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</si>
  <si>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</si>
  <si>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</si>
  <si>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</si>
  <si>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</si>
  <si>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</si>
  <si>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</si>
  <si>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</si>
  <si>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</si>
  <si>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</si>
  <si>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</si>
  <si>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</si>
  <si>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</si>
  <si>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</si>
  <si>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</si>
  <si>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</si>
  <si>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</si>
  <si>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</si>
  <si>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</si>
  <si>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</si>
  <si>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</si>
  <si>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</si>
  <si>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</si>
  <si>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</si>
  <si>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</si>
  <si>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</si>
  <si>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</si>
  <si>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</si>
  <si>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</si>
  <si>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</si>
  <si>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</si>
  <si>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</si>
  <si>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</si>
  <si>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</si>
  <si>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</si>
  <si>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</si>
  <si>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</si>
  <si>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</si>
  <si>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</si>
  <si>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</si>
  <si>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</si>
  <si>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</si>
  <si>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</si>
  <si>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</si>
  <si>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</si>
  <si>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</si>
  <si>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</si>
  <si>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</si>
  <si>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</si>
  <si>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</si>
  <si>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</si>
  <si>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</si>
  <si>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</si>
  <si>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</si>
  <si>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</si>
  <si>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</si>
  <si>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</si>
  <si>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</si>
  <si>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</si>
  <si>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</si>
  <si>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</si>
  <si>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</si>
  <si>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</si>
  <si>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</si>
  <si>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</si>
  <si>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</si>
  <si>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</si>
  <si>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</si>
  <si>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</si>
  <si>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</si>
  <si>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</si>
  <si>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</si>
  <si>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</si>
  <si>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</si>
  <si>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</si>
  <si>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</si>
  <si>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</si>
  <si>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</si>
  <si>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</si>
  <si>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</si>
  <si>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</si>
  <si>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</si>
  <si>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</si>
  <si>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</si>
  <si>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</si>
  <si>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</si>
  <si>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</si>
  <si>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</si>
  <si>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</si>
  <si>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</si>
  <si>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</si>
  <si>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</si>
  <si>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</si>
  <si>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</si>
  <si>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</si>
  <si>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</si>
  <si>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</si>
  <si>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</si>
  <si>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</si>
  <si>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</si>
  <si>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</si>
  <si>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</si>
  <si>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</si>
  <si>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</si>
  <si>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</si>
  <si>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</si>
  <si>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</si>
  <si>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</si>
  <si>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</si>
  <si>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</si>
  <si>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</si>
  <si>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</si>
  <si>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</si>
  <si>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</si>
  <si>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</si>
  <si>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</si>
  <si>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</si>
  <si>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</si>
  <si>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</si>
  <si>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</si>
  <si>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</si>
  <si>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</si>
  <si>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</si>
  <si>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</si>
  <si>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</si>
  <si>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</si>
  <si>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</si>
  <si>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</si>
  <si>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</si>
  <si>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</si>
  <si>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</si>
  <si>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</si>
  <si>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</si>
  <si>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</si>
  <si>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</si>
  <si>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</si>
  <si>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</si>
  <si>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</si>
  <si>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</si>
  <si>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</si>
  <si>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</si>
  <si>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</si>
  <si>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</si>
  <si>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</si>
  <si>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</si>
  <si>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</si>
  <si>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</si>
  <si>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</si>
  <si>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</si>
  <si>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</si>
  <si>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</si>
  <si>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</si>
  <si>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</si>
  <si>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</si>
  <si>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</si>
  <si>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</si>
  <si>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</si>
  <si>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</si>
  <si>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</si>
  <si>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</si>
  <si>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</si>
  <si>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</si>
  <si>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</si>
  <si>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</si>
  <si>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</si>
  <si>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</si>
  <si>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</si>
  <si>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</si>
  <si>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</si>
  <si>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</si>
  <si>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</si>
  <si>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</si>
  <si>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</si>
  <si>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</si>
  <si>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</si>
  <si>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</si>
  <si>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</si>
  <si>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</si>
  <si>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</si>
  <si>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</si>
  <si>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</si>
  <si>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</si>
  <si>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</si>
  <si>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</si>
  <si>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</si>
  <si>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</si>
  <si>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</si>
  <si>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</si>
  <si>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</si>
  <si>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</si>
  <si>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</si>
  <si>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</si>
  <si>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</si>
  <si>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</si>
  <si>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</si>
  <si>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</si>
  <si>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</si>
  <si>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</si>
  <si>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</si>
  <si>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</si>
  <si>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</si>
  <si>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</si>
  <si>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</si>
  <si>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</si>
  <si>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</si>
  <si>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</si>
  <si>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</si>
  <si>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</si>
  <si>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</si>
  <si>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</si>
  <si>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</si>
  <si>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</si>
  <si>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</si>
  <si>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</si>
  <si>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</si>
  <si>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</si>
  <si>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</si>
  <si>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</si>
  <si>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</si>
  <si>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</si>
  <si>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</si>
  <si>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</si>
  <si>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</si>
  <si>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</si>
  <si>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</si>
  <si>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</si>
  <si>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</si>
  <si>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</si>
  <si>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</si>
  <si>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</si>
  <si>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</si>
  <si>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</si>
  <si>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</si>
  <si>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</si>
  <si>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</si>
  <si>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</si>
  <si>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</si>
  <si>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</si>
  <si>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</si>
  <si>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</si>
  <si>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</si>
  <si>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</si>
  <si>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</si>
  <si>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</si>
  <si>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</si>
  <si>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</si>
  <si>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</si>
  <si>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</si>
  <si>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</si>
  <si>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</si>
  <si>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</si>
  <si>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</si>
  <si>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</si>
  <si>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</si>
  <si>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</si>
  <si>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</si>
  <si>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</si>
  <si>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</si>
  <si>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</si>
  <si>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</si>
  <si>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</si>
  <si>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</si>
  <si>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</si>
  <si>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</si>
  <si>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</si>
  <si>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</si>
  <si>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</si>
  <si>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</si>
  <si>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</si>
  <si>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</si>
  <si>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</si>
  <si>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</si>
  <si>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</si>
  <si>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</si>
  <si>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</si>
  <si>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</si>
  <si>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</si>
  <si>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</si>
  <si>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</si>
  <si>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</si>
  <si>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</si>
  <si>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</si>
  <si>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</si>
  <si>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</si>
  <si>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</si>
  <si>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</si>
  <si>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</si>
  <si>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</si>
  <si>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</si>
  <si>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</si>
  <si>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</si>
  <si>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</si>
  <si>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</si>
  <si>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</si>
  <si>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</si>
  <si>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</si>
  <si>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</si>
  <si>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</si>
  <si>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</si>
  <si>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</si>
  <si>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</si>
  <si>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</si>
  <si>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</si>
  <si>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</si>
  <si>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</si>
  <si>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</si>
  <si>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</si>
  <si>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</si>
  <si>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</si>
  <si>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</si>
  <si>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</si>
  <si>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</si>
  <si>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</si>
  <si>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</si>
  <si>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</si>
  <si>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</si>
  <si>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</si>
  <si>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</si>
  <si>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</si>
  <si>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</si>
  <si>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</si>
  <si>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</si>
  <si>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</si>
  <si>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</si>
  <si>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</si>
  <si>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</si>
  <si>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</si>
  <si>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</si>
  <si>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</si>
  <si>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</si>
  <si>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</si>
  <si>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</si>
  <si>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</si>
  <si>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</si>
  <si>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</si>
  <si>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</si>
  <si>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</si>
  <si>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</si>
  <si>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</si>
  <si>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</si>
  <si>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</si>
  <si>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</si>
  <si>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</si>
  <si>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</si>
  <si>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</si>
  <si>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</si>
  <si>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</si>
  <si>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</si>
  <si>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</si>
  <si>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</si>
  <si>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</si>
  <si>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</si>
  <si>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</si>
  <si>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</si>
  <si>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</si>
  <si>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</si>
  <si>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</si>
  <si>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</si>
  <si>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</si>
  <si>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</si>
  <si>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</si>
  <si>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</si>
  <si>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</si>
  <si>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</si>
  <si>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</si>
  <si>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</si>
  <si>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</si>
  <si>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</si>
  <si>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</si>
  <si>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</si>
  <si>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</si>
  <si>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</si>
  <si>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</si>
  <si>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</si>
  <si>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</si>
  <si>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</si>
  <si>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</si>
  <si>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</si>
  <si>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</si>
  <si>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</si>
  <si>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</si>
  <si>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</si>
  <si>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</si>
  <si>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</si>
  <si>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</si>
  <si>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</si>
  <si>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</si>
  <si>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</si>
  <si>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</si>
  <si>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</si>
  <si>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</si>
  <si>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</si>
  <si>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</si>
  <si>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</si>
  <si>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</si>
  <si>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</si>
  <si>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</si>
  <si>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</si>
  <si>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</si>
  <si>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</si>
  <si>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</si>
  <si>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</si>
  <si>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</si>
  <si>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</si>
  <si>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</si>
  <si>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</si>
  <si>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</si>
  <si>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</si>
  <si>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</si>
  <si>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</si>
  <si>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</si>
  <si>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</si>
  <si>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</si>
  <si>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</si>
  <si>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</si>
  <si>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</si>
  <si>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</si>
  <si>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</si>
  <si>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</si>
  <si>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</si>
  <si>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</si>
  <si>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</si>
  <si>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</si>
  <si>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</si>
  <si>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</si>
  <si>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</si>
  <si>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</si>
  <si>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</si>
  <si>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</si>
  <si>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</si>
  <si>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</si>
  <si>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</si>
  <si>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</si>
  <si>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</si>
  <si>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</si>
  <si>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</si>
  <si>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</si>
  <si>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</si>
  <si>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</si>
  <si>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</si>
  <si>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</si>
  <si>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</si>
  <si>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</si>
  <si>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</si>
  <si>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</si>
  <si>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</si>
  <si>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</si>
  <si>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</si>
  <si>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</si>
  <si>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</si>
  <si>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</si>
  <si>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</si>
  <si>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</si>
  <si>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</si>
  <si>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</si>
  <si>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</si>
  <si>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</si>
  <si>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</si>
  <si>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</si>
  <si>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</si>
  <si>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</si>
  <si>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</si>
  <si>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</si>
  <si>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</si>
  <si>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</si>
  <si>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</si>
  <si>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</si>
  <si>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</si>
  <si>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</si>
  <si>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</si>
  <si>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</si>
  <si>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</si>
  <si>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</si>
  <si>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</si>
  <si>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</si>
  <si>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</si>
  <si>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</si>
  <si>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</si>
  <si>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</si>
  <si>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</si>
  <si>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</si>
  <si>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</si>
  <si>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</si>
  <si>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</si>
  <si>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</si>
  <si>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</si>
  <si>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</si>
  <si>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</si>
  <si>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</si>
  <si>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</si>
  <si>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</si>
  <si>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</si>
  <si>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</si>
  <si>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</si>
  <si>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</si>
  <si>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</si>
  <si>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</si>
  <si>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</si>
  <si>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</si>
  <si>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</si>
  <si>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</si>
  <si>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</si>
  <si>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</si>
  <si>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</si>
  <si>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</si>
  <si>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</si>
  <si>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</si>
  <si>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</si>
  <si>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</si>
  <si>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</si>
  <si>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</si>
  <si>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</si>
  <si>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</si>
  <si>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</si>
  <si>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</si>
  <si>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</si>
  <si>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</si>
  <si>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</si>
  <si>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</si>
  <si>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</si>
  <si>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</si>
  <si>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</si>
  <si>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</si>
  <si>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</si>
  <si>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</si>
  <si>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</si>
  <si>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</si>
  <si>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</si>
  <si>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</si>
  <si>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</si>
  <si>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</si>
  <si>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</si>
  <si>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</si>
  <si>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</si>
  <si>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</si>
  <si>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</si>
  <si>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</si>
  <si>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</si>
  <si>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</si>
  <si>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</si>
  <si>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</si>
  <si>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</si>
  <si>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</si>
  <si>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</si>
  <si>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</si>
  <si>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</si>
  <si>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</si>
  <si>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</si>
  <si>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</si>
  <si>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</si>
  <si>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</si>
  <si>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</si>
  <si>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</si>
  <si>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</si>
  <si>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</si>
  <si>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</si>
  <si>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</si>
  <si>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</si>
  <si>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</si>
  <si>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</si>
  <si>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</si>
  <si>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</si>
  <si>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</si>
  <si>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</si>
  <si>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</si>
  <si>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</si>
  <si>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</si>
  <si>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</si>
  <si>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</si>
  <si>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</si>
  <si>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</si>
  <si>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</si>
  <si>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</si>
  <si>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</si>
  <si>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</si>
  <si>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</si>
  <si>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</si>
  <si>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</si>
  <si>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</si>
  <si>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</si>
  <si>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</si>
  <si>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</si>
  <si>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</si>
  <si>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</si>
  <si>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</si>
  <si>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</si>
  <si>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</si>
  <si>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</si>
  <si>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</si>
  <si>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</si>
  <si>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</si>
  <si>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</si>
  <si>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</si>
  <si>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</si>
  <si>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</si>
  <si>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</si>
  <si>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</si>
  <si>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</si>
  <si>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</si>
  <si>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</si>
  <si>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</si>
  <si>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</si>
  <si>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</si>
  <si>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</si>
  <si>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</si>
  <si>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</si>
  <si>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</si>
  <si>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</si>
  <si>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</si>
  <si>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</si>
  <si>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</si>
  <si>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</si>
  <si>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</si>
  <si>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</si>
  <si>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</si>
  <si>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</si>
  <si>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</si>
  <si>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</si>
  <si>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</si>
  <si>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</si>
  <si>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</si>
  <si>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</si>
  <si>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</si>
  <si>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</si>
  <si>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</si>
  <si>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</si>
  <si>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</si>
  <si>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</si>
  <si>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</si>
  <si>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</si>
  <si>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</si>
  <si>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</si>
  <si>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</si>
  <si>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</si>
  <si>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</si>
  <si>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</si>
  <si>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</si>
  <si>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</si>
  <si>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</si>
  <si>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</si>
  <si>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</si>
  <si>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</si>
  <si>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</si>
  <si>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</si>
  <si>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</si>
  <si>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</si>
  <si>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</si>
  <si>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</si>
  <si>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</si>
  <si>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</si>
  <si>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</si>
  <si>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</si>
  <si>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</si>
  <si>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</si>
  <si>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</si>
  <si>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</si>
  <si>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</si>
  <si>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</si>
  <si>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</si>
  <si>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</si>
  <si>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</si>
  <si>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</si>
  <si>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</si>
  <si>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</si>
  <si>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</si>
  <si>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</si>
  <si>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</si>
  <si>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</si>
  <si>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</si>
  <si>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</si>
  <si>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</si>
  <si>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</si>
  <si>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</si>
  <si>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</si>
  <si>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</si>
  <si>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</si>
  <si>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</si>
  <si>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</si>
  <si>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</si>
  <si>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</si>
  <si>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</si>
  <si>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</si>
  <si>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</si>
  <si>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</si>
  <si>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</si>
  <si>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</si>
  <si>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</si>
  <si>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</si>
  <si>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</si>
  <si>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</si>
  <si>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</si>
  <si>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</si>
  <si>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</si>
  <si>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</si>
  <si>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</si>
  <si>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</si>
  <si>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</si>
  <si>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</si>
  <si>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</si>
  <si>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</si>
  <si>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</si>
  <si>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</si>
  <si>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</si>
  <si>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</si>
  <si>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</si>
  <si>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</si>
  <si>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</si>
  <si>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</si>
  <si>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</si>
  <si>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</si>
  <si>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</si>
  <si>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</si>
  <si>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</si>
  <si>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</si>
  <si>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</si>
  <si>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</si>
  <si>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</si>
  <si>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</si>
  <si>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</si>
  <si>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</si>
  <si>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</si>
  <si>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</si>
  <si>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</si>
  <si>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</si>
  <si>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</si>
  <si>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</si>
  <si>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</si>
  <si>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</si>
  <si>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</si>
  <si>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</si>
  <si>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</si>
  <si>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</si>
  <si>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</si>
  <si>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</si>
  <si>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</si>
  <si>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</si>
  <si>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</si>
  <si>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</si>
  <si>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</si>
  <si>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</si>
  <si>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</si>
  <si>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</si>
  <si>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</si>
  <si>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</si>
  <si>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</si>
  <si>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</si>
  <si>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</si>
  <si>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</si>
  <si>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</si>
  <si>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</si>
  <si>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</si>
  <si>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</si>
  <si>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</si>
  <si>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</si>
  <si>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</si>
  <si>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</si>
  <si>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</si>
  <si>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</si>
  <si>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</si>
  <si>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</si>
  <si>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</si>
  <si>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</si>
  <si>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</si>
  <si>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</si>
  <si>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</si>
  <si>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</si>
  <si>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</si>
  <si>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</si>
  <si>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</si>
  <si>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</si>
  <si>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</si>
  <si>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</si>
  <si>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</si>
  <si>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</si>
  <si>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</si>
  <si>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</si>
  <si>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</si>
  <si>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</si>
  <si>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</si>
  <si>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</si>
  <si>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</si>
  <si>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</si>
  <si>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</si>
  <si>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</si>
  <si>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</si>
  <si>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</si>
  <si>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</si>
  <si>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</si>
  <si>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</si>
  <si>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</si>
  <si>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</si>
  <si>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</si>
  <si>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</si>
  <si>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</si>
  <si>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</si>
  <si>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</si>
  <si>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</si>
  <si>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</si>
  <si>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</si>
  <si>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</si>
  <si>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</si>
  <si>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</si>
  <si>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</si>
  <si>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</si>
  <si>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</si>
  <si>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</si>
  <si>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</si>
  <si>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</si>
  <si>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</si>
  <si>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</si>
  <si>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</si>
  <si>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</si>
  <si>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</si>
  <si>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</si>
  <si>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</si>
  <si>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</si>
  <si>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</si>
  <si>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</si>
  <si>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</si>
  <si>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</si>
  <si>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</si>
  <si>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</si>
  <si>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</si>
  <si>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</si>
  <si>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</si>
  <si>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</si>
  <si>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</si>
  <si>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</si>
  <si>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</si>
  <si>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</si>
  <si>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</si>
  <si>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</si>
  <si>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</si>
  <si>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</si>
  <si>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</si>
  <si>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</si>
  <si>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</si>
  <si>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</si>
  <si>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</si>
  <si>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</si>
  <si>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</si>
  <si>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</si>
  <si>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</si>
  <si>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</si>
  <si>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</si>
  <si>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</si>
  <si>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</si>
  <si>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</si>
  <si>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</si>
  <si>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</si>
  <si>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</si>
  <si>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</si>
  <si>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</si>
  <si>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</si>
  <si>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</si>
  <si>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</si>
  <si>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</si>
  <si>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</si>
  <si>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</si>
  <si>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</si>
  <si>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</si>
  <si>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</si>
  <si>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</si>
  <si>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</si>
  <si>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</si>
  <si>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</si>
  <si>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</si>
  <si>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</si>
  <si>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</si>
  <si>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</si>
  <si>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</si>
  <si>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</si>
  <si>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</si>
  <si>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</si>
  <si>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</si>
  <si>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</si>
  <si>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</si>
  <si>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</si>
  <si>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</si>
  <si>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</si>
  <si>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</si>
  <si>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</si>
  <si>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</si>
  <si>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</si>
  <si>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</si>
  <si>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</si>
  <si>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</si>
  <si>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</si>
  <si>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</si>
  <si>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</si>
  <si>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</si>
  <si>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</si>
  <si>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</si>
  <si>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</si>
  <si>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</si>
  <si>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</si>
  <si>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</si>
  <si>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</si>
  <si>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</si>
  <si>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</si>
  <si>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</si>
  <si>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</si>
  <si>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</si>
  <si>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</si>
  <si>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</si>
  <si>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</si>
  <si>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</si>
  <si>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</si>
  <si>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</si>
  <si>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</si>
  <si>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</si>
  <si>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</si>
  <si>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</si>
  <si>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</si>
  <si>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</si>
  <si>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</si>
  <si>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</si>
  <si>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</si>
  <si>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</si>
  <si>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</si>
  <si>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</si>
  <si>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</si>
  <si>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</si>
  <si>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</si>
  <si>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</si>
  <si>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</si>
  <si>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</si>
  <si>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</si>
  <si>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</si>
  <si>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</si>
  <si>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</si>
  <si>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</si>
  <si>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</si>
  <si>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</si>
  <si>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</si>
  <si>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</si>
  <si>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</si>
  <si>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</si>
  <si>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</si>
  <si>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</si>
  <si>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</si>
  <si>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</si>
  <si>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</si>
  <si>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</si>
  <si>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</si>
  <si>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</si>
  <si>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</si>
  <si>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</si>
  <si>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</si>
  <si>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</si>
  <si>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</si>
  <si>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</si>
  <si>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</si>
  <si>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</si>
  <si>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</si>
  <si>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</si>
  <si>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</si>
  <si>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</si>
  <si>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</si>
  <si>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</si>
  <si>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</si>
  <si>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</si>
  <si>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</si>
  <si>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</si>
  <si>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</si>
  <si>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</si>
  <si>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</si>
  <si>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</si>
  <si>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</si>
  <si>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</si>
  <si>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</si>
  <si>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</si>
  <si>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</si>
  <si>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</si>
  <si>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</si>
  <si>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</si>
  <si>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</si>
  <si>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</si>
  <si>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</si>
  <si>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</si>
  <si>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</si>
  <si>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</si>
  <si>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</si>
  <si>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</si>
  <si>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</si>
  <si>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</si>
  <si>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</si>
  <si>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</si>
  <si>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</si>
  <si>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</si>
  <si>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</si>
  <si>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</si>
  <si>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</si>
  <si>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</si>
  <si>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</si>
  <si>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</si>
  <si>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</si>
  <si>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</si>
  <si>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</si>
  <si>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</si>
  <si>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</si>
  <si>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</si>
  <si>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</si>
  <si>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</si>
  <si>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</si>
  <si>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</si>
  <si>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</si>
  <si>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</si>
  <si>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</si>
  <si>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</si>
  <si>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</si>
  <si>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</si>
  <si>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</si>
  <si>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</si>
  <si>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</si>
  <si>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</si>
  <si>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</si>
  <si>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</si>
  <si>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</si>
  <si>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</si>
  <si>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</si>
  <si>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</si>
  <si>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</si>
  <si>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</si>
  <si>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</si>
  <si>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</si>
  <si>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</si>
  <si>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</si>
  <si>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</si>
  <si>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</si>
  <si>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</si>
  <si>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</si>
  <si>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</si>
  <si>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</si>
  <si>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</si>
  <si>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</si>
  <si>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</si>
  <si>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</si>
  <si>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</si>
  <si>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</si>
  <si>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</si>
  <si>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</si>
  <si>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</si>
  <si>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</si>
  <si>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</si>
  <si>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</si>
  <si>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</si>
  <si>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</si>
  <si>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</si>
  <si>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</si>
  <si>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</si>
  <si>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</si>
  <si>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</si>
  <si>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</si>
  <si>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</si>
  <si>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</si>
  <si>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</si>
  <si>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</si>
  <si>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</si>
  <si>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</si>
  <si>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</si>
  <si>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</si>
  <si>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</si>
  <si>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</si>
  <si>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</si>
  <si>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</si>
  <si>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</si>
  <si>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</si>
  <si>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</si>
  <si>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</si>
  <si>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</si>
  <si>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</si>
  <si>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</si>
  <si>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</si>
  <si>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</si>
  <si>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</si>
  <si>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</si>
  <si>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</si>
  <si>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</si>
  <si>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</si>
  <si>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</si>
  <si>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</si>
  <si>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</si>
  <si>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</si>
  <si>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</si>
  <si>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</si>
  <si>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</si>
  <si>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</si>
  <si>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</si>
  <si>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</si>
  <si>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</si>
  <si>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</si>
  <si>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</si>
  <si>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</si>
  <si>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</si>
  <si>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</si>
  <si>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</si>
  <si>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</si>
  <si>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</si>
  <si>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</si>
  <si>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</si>
  <si>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</si>
  <si>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</si>
  <si>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</si>
  <si>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</si>
  <si>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</si>
  <si>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</si>
  <si>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</si>
  <si>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</si>
  <si>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</si>
  <si>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</si>
  <si>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</si>
  <si>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</si>
  <si>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</si>
  <si>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</si>
  <si>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</si>
  <si>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</si>
  <si>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</si>
  <si>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</si>
  <si>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</si>
  <si>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</si>
  <si>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</si>
  <si>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</si>
  <si>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</si>
  <si>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</si>
  <si>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</si>
  <si>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</si>
  <si>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</si>
  <si>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</si>
  <si>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</si>
  <si>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</si>
  <si>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</si>
  <si>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</si>
  <si>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</si>
  <si>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</si>
  <si>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</si>
  <si>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</si>
  <si>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</si>
  <si>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</si>
  <si>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</si>
  <si>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</si>
  <si>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</si>
  <si>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</si>
  <si>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</si>
  <si>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</si>
  <si>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</si>
  <si>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</si>
  <si>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</si>
  <si>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</si>
  <si>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</si>
  <si>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</si>
  <si>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</si>
  <si>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</si>
  <si>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</si>
  <si>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</si>
  <si>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</si>
  <si>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</si>
  <si>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</si>
  <si>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</si>
  <si>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</si>
  <si>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</si>
  <si>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</si>
  <si>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</si>
  <si>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</si>
  <si>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</si>
  <si>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</si>
  <si>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</si>
  <si>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</si>
  <si>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</si>
  <si>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</si>
  <si>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</si>
  <si>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</si>
  <si>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</si>
  <si>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</si>
  <si>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</si>
  <si>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</si>
  <si>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</si>
  <si>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</si>
  <si>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</si>
  <si>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</si>
  <si>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</si>
  <si>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</si>
  <si>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</si>
  <si>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</si>
  <si>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</si>
  <si>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</si>
  <si>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</si>
  <si>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</si>
  <si>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</si>
  <si>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</si>
  <si>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</si>
  <si>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</si>
  <si>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</si>
  <si>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</si>
  <si>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</si>
  <si>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</si>
  <si>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</si>
  <si>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</si>
  <si>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</si>
  <si>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</si>
  <si>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</si>
  <si>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</si>
  <si>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</si>
  <si>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</si>
  <si>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</si>
  <si>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</si>
  <si>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</si>
  <si>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</si>
  <si>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</si>
  <si>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</si>
  <si>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</si>
  <si>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</si>
  <si>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</si>
  <si>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</si>
  <si>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</si>
  <si>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</si>
  <si>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</si>
  <si>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</si>
  <si>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</si>
  <si>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</si>
  <si>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</si>
  <si>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</si>
  <si>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</si>
  <si>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</si>
  <si>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</si>
  <si>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</si>
  <si>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</si>
  <si>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</si>
  <si>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</si>
  <si>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</si>
  <si>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</si>
  <si>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</si>
  <si>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</si>
  <si>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</si>
  <si>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</si>
  <si>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</si>
  <si>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</si>
  <si>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</si>
  <si>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</si>
  <si>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</si>
  <si>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</si>
  <si>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</si>
  <si>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</si>
  <si>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</si>
  <si>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</si>
  <si>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</si>
  <si>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</si>
  <si>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</si>
  <si>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</si>
  <si>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</si>
  <si>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</si>
  <si>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</si>
  <si>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</si>
  <si>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</si>
  <si>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</si>
  <si>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</si>
  <si>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</si>
  <si>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</si>
  <si>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</si>
  <si>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</si>
  <si>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</si>
  <si>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</si>
  <si>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</si>
  <si>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</si>
  <si>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</si>
  <si>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</si>
  <si>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</si>
  <si>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</si>
  <si>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</si>
  <si>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</si>
  <si>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</si>
  <si>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</si>
  <si>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</si>
  <si>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</si>
  <si>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</si>
  <si>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</si>
  <si>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</si>
  <si>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</si>
  <si>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</si>
  <si>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</si>
  <si>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</si>
  <si>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</si>
  <si>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</si>
  <si>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</si>
  <si>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</si>
  <si>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</si>
  <si>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</si>
  <si>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</si>
  <si>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</si>
  <si>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</si>
  <si>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</si>
  <si>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</si>
  <si>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</si>
  <si>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</si>
  <si>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</si>
  <si>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</si>
  <si>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</si>
  <si>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</si>
  <si>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</si>
  <si>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</si>
  <si>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</si>
  <si>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</si>
  <si>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</si>
  <si>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</si>
  <si>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</si>
  <si>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</si>
  <si>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</si>
  <si>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</si>
  <si>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</si>
  <si>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</si>
  <si>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</si>
  <si>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</si>
  <si>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</si>
  <si>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</si>
  <si>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</si>
  <si>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</si>
  <si>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</si>
  <si>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</si>
  <si>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</si>
  <si>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</si>
  <si>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</si>
  <si>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</si>
  <si>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</si>
  <si>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</si>
  <si>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</si>
  <si>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</si>
  <si>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</si>
  <si>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</si>
  <si>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</si>
  <si>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</si>
  <si>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</si>
  <si>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</si>
  <si>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</si>
  <si>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</si>
  <si>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</si>
  <si>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</si>
  <si>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</si>
  <si>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</si>
  <si>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</si>
  <si>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</si>
  <si>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</si>
  <si>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</si>
  <si>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</si>
  <si>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</si>
  <si>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</si>
  <si>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</si>
  <si>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</si>
  <si>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</si>
  <si>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</si>
  <si>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</si>
  <si>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</si>
  <si>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</si>
  <si>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</si>
  <si>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</si>
  <si>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</si>
  <si>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</si>
  <si>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</si>
  <si>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</si>
  <si>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</si>
  <si>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</si>
  <si>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</si>
  <si>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</si>
  <si>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</si>
  <si>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</si>
  <si>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</si>
  <si>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</si>
  <si>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</si>
  <si>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</si>
  <si>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</si>
  <si>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</si>
  <si>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</si>
  <si>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</si>
  <si>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</si>
  <si>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</si>
  <si>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</si>
  <si>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</si>
  <si>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</si>
  <si>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</si>
  <si>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</si>
  <si>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</si>
  <si>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</si>
  <si>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</si>
  <si>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</si>
  <si>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</si>
  <si>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</si>
  <si>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</si>
  <si>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</si>
  <si>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</si>
  <si>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</si>
  <si>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</si>
  <si>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</si>
  <si>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</si>
  <si>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</si>
  <si>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</si>
  <si>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</si>
  <si>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</si>
  <si>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</si>
  <si>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</si>
  <si>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</si>
  <si>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</si>
  <si>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</si>
  <si>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</si>
  <si>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</si>
  <si>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</si>
  <si>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</si>
  <si>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</si>
  <si>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</si>
  <si>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</si>
  <si>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</si>
  <si>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</si>
  <si>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</si>
  <si>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</si>
  <si>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</si>
  <si>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</si>
  <si>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</si>
  <si>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</si>
  <si>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</si>
  <si>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</si>
  <si>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</si>
  <si>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</si>
  <si>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</si>
  <si>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</si>
  <si>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</si>
  <si>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</si>
  <si>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</si>
  <si>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</si>
  <si>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</si>
  <si>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</si>
  <si>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</si>
  <si>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</si>
  <si>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</si>
  <si>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</si>
  <si>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</si>
  <si>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</si>
  <si>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</si>
  <si>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</si>
  <si>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</si>
  <si>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</si>
  <si>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</si>
  <si>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</si>
  <si>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</si>
  <si>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</si>
  <si>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</si>
  <si>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</si>
  <si>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</si>
  <si>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</si>
  <si>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</si>
  <si>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</si>
  <si>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</si>
  <si>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</si>
  <si>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</si>
  <si>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</si>
  <si>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</si>
  <si>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</si>
  <si>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</si>
  <si>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</si>
  <si>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</si>
  <si>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</si>
  <si>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</si>
  <si>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</si>
  <si>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</si>
  <si>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</si>
  <si>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</si>
  <si>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</si>
  <si>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</si>
  <si>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</si>
  <si>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</si>
  <si>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</si>
  <si>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</si>
  <si>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</si>
  <si>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</si>
  <si>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</si>
  <si>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</si>
  <si>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</si>
  <si>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</si>
  <si>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</si>
  <si>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</si>
  <si>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</si>
  <si>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</si>
  <si>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</si>
  <si>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</si>
  <si>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</si>
  <si>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</si>
  <si>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</si>
  <si>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</si>
  <si>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</si>
  <si>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</si>
  <si>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</si>
  <si>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</si>
  <si>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</si>
  <si>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</si>
  <si>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</si>
  <si>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</si>
  <si>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</si>
  <si>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</si>
  <si>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</si>
  <si>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</si>
  <si>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</si>
  <si>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</si>
  <si>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</si>
  <si>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</si>
  <si>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</si>
  <si>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</si>
  <si>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</si>
  <si>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</si>
  <si>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</si>
  <si>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</si>
  <si>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</si>
  <si>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</si>
  <si>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</si>
  <si>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</si>
  <si>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</si>
  <si>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</si>
  <si>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</si>
  <si>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</si>
  <si>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</si>
  <si>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</si>
  <si>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</si>
  <si>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</si>
  <si>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</si>
  <si>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</si>
  <si>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</si>
  <si>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</si>
  <si>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</si>
  <si>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</si>
  <si>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</si>
  <si>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</si>
  <si>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</si>
  <si>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</si>
  <si>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</si>
  <si>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</si>
  <si>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</si>
  <si>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</si>
  <si>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</si>
  <si>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</si>
  <si>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</si>
  <si>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</si>
  <si>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</si>
  <si>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</si>
  <si>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</si>
  <si>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</si>
  <si>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</si>
  <si>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</si>
  <si>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</si>
  <si>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</si>
  <si>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</si>
  <si>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</si>
  <si>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</si>
  <si>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</si>
  <si>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</si>
  <si>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</si>
  <si>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</si>
  <si>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</si>
  <si>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</si>
  <si>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</si>
  <si>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</si>
  <si>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</si>
  <si>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</si>
  <si>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</si>
  <si>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</si>
  <si>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</si>
  <si>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</si>
  <si>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</si>
  <si>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</si>
  <si>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</si>
  <si>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</si>
  <si>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</si>
  <si>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</si>
  <si>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</si>
  <si>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</si>
  <si>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</si>
  <si>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</si>
  <si>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</si>
  <si>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</si>
  <si>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</si>
  <si>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</si>
  <si>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</si>
  <si>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</si>
  <si>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</si>
  <si>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</si>
  <si>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</si>
  <si>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</si>
  <si>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</si>
  <si>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</si>
  <si>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</si>
  <si>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</si>
  <si>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</si>
  <si>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</si>
  <si>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</si>
  <si>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</si>
  <si>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</si>
  <si>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</si>
  <si>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</si>
  <si>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</si>
  <si>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</si>
  <si>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</si>
  <si>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</si>
  <si>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</si>
  <si>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</si>
  <si>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</si>
  <si>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</si>
  <si>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</si>
  <si>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</si>
  <si>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</si>
  <si>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</si>
  <si>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</si>
  <si>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</si>
  <si>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</si>
  <si>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</si>
  <si>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</si>
  <si>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</si>
  <si>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</si>
  <si>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</si>
  <si>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</si>
  <si>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</si>
  <si>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</si>
  <si>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</si>
  <si>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</si>
  <si>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</si>
  <si>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</si>
  <si>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</si>
  <si>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</si>
  <si>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</si>
  <si>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</si>
  <si>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</si>
  <si>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</si>
  <si>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</si>
  <si>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</si>
  <si>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</si>
  <si>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</si>
  <si>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</si>
  <si>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</si>
  <si>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</si>
  <si>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</si>
  <si>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</si>
  <si>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</si>
  <si>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</si>
  <si>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</si>
  <si>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</si>
  <si>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</si>
  <si>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</si>
  <si>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</si>
  <si>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</si>
  <si>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</si>
  <si>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</si>
  <si>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</si>
  <si>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</si>
  <si>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</si>
  <si>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</si>
  <si>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</si>
  <si>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</si>
  <si>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</si>
  <si>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</si>
  <si>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</si>
  <si>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</si>
  <si>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</si>
  <si>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</si>
  <si>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</si>
  <si>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</si>
  <si>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</si>
  <si>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</si>
  <si>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</si>
  <si>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</si>
  <si>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</si>
  <si>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</si>
  <si>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</si>
  <si>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</si>
  <si>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</si>
  <si>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</si>
  <si>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</si>
  <si>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</si>
  <si>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</si>
  <si>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</si>
  <si>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</si>
  <si>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</si>
  <si>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</si>
  <si>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</si>
  <si>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</si>
  <si>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</si>
  <si>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</si>
  <si>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</si>
  <si>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</si>
  <si>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</si>
  <si>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</si>
  <si>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</si>
  <si>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</si>
  <si>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</si>
  <si>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</si>
  <si>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</si>
  <si>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</si>
  <si>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</si>
  <si>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</si>
  <si>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</si>
  <si>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</si>
  <si>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</si>
  <si>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</si>
  <si>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</si>
  <si>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</si>
  <si>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</si>
  <si>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</si>
  <si>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</si>
  <si>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</si>
  <si>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</si>
  <si>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</si>
  <si>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</si>
  <si>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</si>
  <si>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</si>
  <si>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</si>
  <si>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</si>
  <si>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</si>
  <si>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</si>
  <si>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</si>
  <si>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</si>
  <si>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</si>
  <si>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</si>
  <si>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</si>
  <si>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</si>
  <si>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</si>
  <si>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</si>
  <si>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</si>
  <si>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</si>
  <si>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</si>
  <si>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</si>
  <si>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</si>
  <si>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</si>
  <si>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</si>
  <si>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</si>
  <si>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</si>
  <si>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</si>
  <si>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</si>
  <si>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</si>
  <si>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</si>
  <si>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</si>
  <si>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</si>
  <si>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</si>
  <si>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</si>
  <si>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</si>
  <si>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</si>
  <si>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</si>
  <si>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</si>
  <si>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</si>
  <si>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</si>
  <si>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</si>
  <si>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</si>
  <si>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</si>
  <si>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</si>
  <si>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</si>
  <si>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</si>
  <si>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</si>
  <si>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</si>
  <si>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</si>
  <si>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</si>
  <si>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</si>
  <si>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</si>
  <si>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</si>
  <si>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</si>
  <si>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</si>
  <si>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</si>
  <si>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</si>
  <si>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</si>
  <si>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</si>
  <si>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</si>
  <si>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</si>
  <si>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</si>
  <si>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</si>
  <si>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</si>
  <si>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</si>
  <si>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</si>
  <si>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</si>
  <si>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</si>
  <si>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</si>
  <si>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</si>
  <si>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</si>
  <si>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</si>
  <si>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</si>
  <si>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</si>
  <si>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</si>
  <si>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</si>
  <si>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</si>
  <si>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</si>
  <si>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</si>
  <si>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</si>
  <si>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</si>
  <si>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</si>
  <si>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</si>
  <si>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</si>
  <si>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</si>
  <si>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</si>
  <si>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</si>
  <si>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</si>
  <si>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</si>
  <si>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</si>
  <si>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</si>
  <si>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</si>
  <si>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</si>
  <si>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</si>
  <si>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</si>
  <si>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</si>
  <si>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</si>
  <si>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</si>
  <si>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</si>
  <si>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</si>
  <si>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</si>
  <si>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</si>
  <si>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</si>
  <si>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</si>
  <si>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</si>
  <si>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</si>
  <si>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</si>
  <si>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</si>
  <si>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</si>
  <si>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</si>
  <si>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</si>
  <si>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</si>
  <si>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</si>
  <si>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</si>
  <si>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</si>
  <si>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</si>
  <si>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</si>
  <si>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</si>
  <si>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</si>
  <si>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</si>
  <si>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</si>
  <si>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</si>
  <si>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</si>
  <si>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</si>
  <si>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</si>
  <si>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</si>
  <si>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</si>
  <si>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</si>
  <si>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</si>
  <si>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</si>
  <si>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</si>
  <si>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</si>
  <si>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</si>
  <si>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</si>
  <si>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</si>
  <si>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</si>
  <si>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</si>
  <si>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</si>
  <si>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</si>
  <si>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</si>
  <si>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</si>
  <si>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</si>
  <si>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</si>
  <si>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</si>
  <si>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</si>
  <si>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</si>
  <si>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</si>
  <si>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</si>
  <si>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</si>
  <si>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</si>
  <si>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</si>
  <si>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</si>
  <si>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</si>
  <si>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</si>
  <si>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</si>
  <si>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</si>
  <si>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</si>
  <si>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</si>
  <si>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</si>
  <si>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</si>
  <si>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</si>
  <si>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</si>
  <si>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</si>
  <si>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</si>
  <si>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</si>
  <si>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</si>
  <si>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</si>
  <si>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</si>
  <si>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</si>
  <si>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</si>
  <si>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</si>
  <si>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</si>
  <si>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</si>
  <si>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</si>
  <si>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</si>
  <si>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</si>
  <si>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</si>
  <si>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</si>
  <si>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</si>
  <si>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</si>
  <si>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</si>
  <si>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</si>
  <si>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</si>
  <si>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</si>
  <si>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</si>
  <si>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</si>
  <si>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</si>
  <si>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</si>
  <si>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</si>
  <si>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</si>
  <si>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</si>
  <si>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</si>
  <si>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</si>
  <si>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</si>
  <si>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</si>
  <si>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</si>
  <si>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</si>
  <si>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</si>
  <si>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</si>
  <si>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</si>
  <si>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</si>
  <si>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</si>
  <si>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</si>
  <si>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</si>
  <si>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</si>
  <si>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</si>
  <si>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</si>
  <si>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</si>
  <si>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</si>
  <si>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</si>
  <si>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</si>
  <si>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</si>
  <si>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</si>
  <si>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</si>
  <si>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</si>
  <si>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</si>
  <si>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</si>
  <si>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</si>
  <si>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</si>
  <si>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</si>
  <si>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</si>
  <si>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</si>
  <si>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</si>
  <si>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</si>
  <si>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</si>
  <si>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</si>
  <si>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</si>
  <si>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</si>
  <si>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</si>
  <si>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</si>
  <si>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</si>
  <si>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</si>
  <si>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</si>
  <si>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</si>
  <si>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</si>
  <si>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</si>
  <si>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</si>
  <si>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</si>
  <si>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</si>
  <si>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</si>
  <si>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</si>
  <si>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</si>
  <si>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</si>
  <si>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</si>
  <si>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</si>
  <si>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</si>
  <si>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</si>
  <si>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</si>
  <si>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</si>
  <si>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</si>
  <si>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</si>
  <si>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</si>
  <si>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</si>
  <si>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</si>
  <si>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</si>
  <si>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</si>
  <si>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</si>
  <si>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</si>
  <si>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</si>
  <si>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</si>
  <si>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</si>
  <si>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</si>
  <si>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</si>
  <si>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</si>
  <si>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</si>
  <si>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</si>
  <si>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</si>
  <si>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</si>
  <si>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</si>
  <si>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</si>
  <si>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</si>
  <si>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</si>
  <si>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</si>
  <si>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</si>
  <si>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</si>
  <si>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</si>
  <si>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</si>
  <si>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</si>
  <si>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</si>
  <si>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</si>
  <si>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</si>
  <si>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</si>
  <si>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</si>
  <si>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</si>
  <si>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</si>
  <si>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</si>
  <si>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</si>
  <si>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</si>
  <si>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</si>
  <si>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</si>
  <si>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</si>
  <si>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</si>
  <si>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</si>
  <si>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</si>
  <si>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</si>
  <si>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</si>
  <si>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</si>
  <si>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</si>
  <si>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</si>
  <si>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</si>
  <si>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</si>
  <si>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</si>
  <si>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</si>
  <si>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</si>
  <si>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</si>
  <si>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</si>
  <si>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</si>
  <si>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</si>
  <si>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</si>
  <si>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</si>
  <si>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</si>
  <si>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</si>
  <si>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</si>
  <si>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</si>
  <si>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</si>
  <si>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</si>
  <si>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</si>
  <si>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</si>
  <si>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</si>
  <si>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</si>
  <si>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</si>
  <si>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</si>
  <si>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</si>
  <si>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</si>
  <si>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</si>
  <si>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</si>
  <si>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</si>
  <si>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</si>
  <si>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</si>
  <si>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</si>
  <si>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</si>
  <si>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</si>
  <si>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</si>
  <si>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</si>
  <si>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</si>
  <si>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</si>
  <si>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</si>
  <si>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</si>
  <si>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</si>
  <si>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</si>
  <si>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</si>
  <si>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</si>
  <si>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</si>
  <si>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</si>
  <si>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</si>
  <si>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</si>
  <si>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</si>
  <si>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</si>
  <si>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</si>
  <si>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</si>
  <si>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</si>
  <si>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</si>
  <si>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</si>
  <si>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</si>
  <si>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</si>
  <si>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</si>
  <si>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</si>
  <si>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</si>
  <si>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</si>
  <si>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</si>
  <si>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</si>
  <si>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</si>
  <si>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</si>
  <si>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</si>
  <si>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</si>
  <si>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</si>
  <si>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</si>
  <si>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</si>
  <si>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</si>
  <si>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</si>
  <si>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</si>
  <si>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</si>
  <si>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</si>
  <si>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</si>
  <si>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</si>
  <si>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</si>
  <si>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</si>
  <si>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</si>
  <si>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</si>
  <si>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</si>
  <si>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</si>
  <si>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</si>
  <si>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</si>
  <si>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</si>
  <si>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</si>
  <si>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</si>
  <si>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</si>
  <si>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</si>
  <si>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</si>
  <si>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</si>
  <si>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</si>
  <si>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</si>
  <si>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</si>
  <si>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</si>
  <si>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</si>
  <si>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</si>
  <si>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</si>
  <si>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</si>
  <si>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</si>
  <si>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</si>
  <si>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</si>
  <si>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</si>
  <si>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</si>
  <si>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</si>
  <si>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</si>
  <si>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</si>
  <si>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</si>
  <si>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</si>
  <si>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</si>
  <si>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</si>
  <si>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</si>
  <si>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</si>
  <si>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</si>
  <si>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</si>
  <si>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</si>
  <si>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</si>
  <si>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</si>
  <si>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</si>
  <si>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</si>
  <si>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</si>
  <si>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</si>
  <si>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</si>
  <si>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</si>
  <si>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</si>
  <si>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</si>
  <si>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</si>
  <si>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</si>
  <si>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</si>
  <si>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</si>
  <si>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</si>
  <si>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</si>
  <si>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</si>
  <si>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</si>
  <si>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</si>
  <si>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</si>
  <si>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</si>
  <si>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</si>
  <si>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</si>
  <si>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</si>
  <si>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</si>
  <si>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</si>
  <si>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</si>
  <si>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</si>
  <si>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</si>
  <si>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</si>
  <si>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</si>
  <si>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</si>
  <si>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</si>
  <si>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</si>
  <si>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</si>
  <si>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</si>
  <si>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</si>
  <si>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</si>
  <si>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</si>
  <si>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</si>
  <si>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</si>
  <si>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</si>
  <si>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</si>
  <si>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</si>
  <si>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</si>
  <si>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</si>
  <si>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</si>
  <si>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</si>
  <si>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</si>
  <si>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</si>
  <si>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</si>
  <si>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</si>
  <si>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</si>
  <si>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</si>
  <si>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</si>
  <si>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</si>
  <si>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</si>
  <si>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</si>
  <si>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</si>
  <si>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</si>
  <si>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</si>
  <si>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</si>
  <si>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</si>
  <si>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</si>
  <si>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</si>
  <si>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</si>
  <si>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</si>
  <si>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</si>
  <si>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</si>
  <si>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</si>
  <si>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</si>
  <si>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</si>
  <si>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</si>
  <si>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</si>
  <si>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</si>
  <si>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</si>
  <si>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</si>
  <si>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</si>
  <si>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</si>
  <si>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</si>
  <si>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</si>
  <si>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</si>
  <si>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</si>
  <si>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</si>
  <si>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</si>
  <si>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</si>
  <si>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</si>
  <si>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</si>
  <si>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</si>
  <si>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</si>
  <si>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</si>
  <si>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</si>
  <si>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</si>
  <si>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</si>
  <si>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</si>
  <si>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</si>
  <si>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</si>
  <si>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</si>
  <si>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</si>
  <si>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</si>
  <si>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</si>
  <si>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</si>
  <si>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</si>
  <si>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</si>
  <si>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</si>
  <si>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</si>
  <si>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</si>
  <si>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</si>
  <si>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</si>
  <si>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</si>
  <si>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</si>
  <si>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</si>
  <si>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</si>
  <si>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</si>
  <si>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</si>
  <si>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</si>
  <si>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</si>
  <si>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</si>
  <si>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</si>
  <si>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</si>
  <si>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</si>
  <si>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</si>
  <si>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</si>
  <si>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</si>
  <si>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</si>
  <si>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</si>
  <si>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</si>
  <si>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</si>
  <si>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</si>
  <si>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</si>
  <si>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</si>
  <si>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</si>
  <si>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</si>
  <si>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</si>
  <si>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</si>
  <si>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</si>
  <si>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</si>
  <si>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</si>
  <si>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</si>
  <si>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</si>
  <si>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</si>
  <si>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</si>
  <si>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</si>
  <si>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</si>
  <si>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</si>
  <si>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</si>
  <si>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</si>
  <si>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</si>
  <si>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</si>
  <si>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</si>
  <si>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</si>
  <si>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</si>
  <si>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</si>
  <si>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</si>
  <si>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</si>
  <si>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</si>
  <si>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</si>
  <si>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</si>
  <si>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</si>
  <si>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</si>
  <si>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</si>
  <si>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</si>
  <si>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</si>
  <si>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</si>
  <si>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</si>
  <si>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</si>
  <si>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</si>
  <si>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</si>
  <si>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</si>
  <si>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</si>
  <si>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</si>
  <si>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</si>
  <si>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</si>
  <si>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</si>
  <si>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</si>
  <si>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</si>
  <si>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</si>
  <si>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</si>
  <si>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</si>
  <si>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</si>
  <si>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</si>
  <si>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</si>
  <si>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</si>
  <si>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</si>
  <si>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</si>
  <si>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</si>
  <si>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</si>
  <si>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</si>
  <si>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</si>
  <si>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</si>
  <si>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</si>
  <si>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</si>
  <si>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</si>
  <si>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</si>
  <si>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</si>
  <si>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</si>
  <si>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</si>
  <si>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</si>
  <si>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</si>
  <si>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</si>
  <si>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</si>
  <si>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</si>
  <si>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</si>
  <si>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</si>
  <si>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</si>
  <si>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</si>
  <si>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</si>
  <si>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</si>
  <si>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</si>
  <si>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</si>
  <si>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</si>
  <si>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</si>
  <si>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</si>
  <si>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</si>
  <si>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</si>
  <si>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</si>
  <si>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</si>
  <si>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</si>
  <si>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</si>
  <si>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</si>
  <si>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</si>
  <si>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</si>
  <si>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</si>
  <si>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</si>
  <si>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</si>
  <si>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</si>
  <si>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</si>
  <si>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</si>
  <si>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</si>
  <si>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</si>
  <si>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</si>
  <si>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</si>
  <si>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</si>
  <si>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</si>
  <si>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</si>
  <si>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</si>
  <si>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</si>
  <si>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</si>
  <si>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</si>
  <si>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</si>
  <si>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</si>
  <si>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</si>
  <si>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</si>
  <si>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</si>
  <si>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</si>
  <si>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</si>
  <si>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</si>
  <si>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</si>
  <si>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</si>
  <si>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</si>
  <si>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</si>
  <si>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</si>
  <si>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</si>
  <si>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</si>
  <si>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</si>
  <si>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</si>
  <si>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</si>
  <si>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</si>
  <si>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</si>
  <si>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</si>
  <si>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</si>
  <si>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</si>
  <si>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</si>
  <si>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</si>
  <si>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</si>
  <si>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</si>
  <si>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</si>
  <si>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</si>
  <si>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</si>
  <si>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</si>
  <si>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</si>
  <si>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</si>
  <si>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</si>
  <si>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</si>
  <si>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</si>
  <si>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</si>
  <si>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</si>
  <si>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</si>
  <si>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</si>
  <si>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</si>
  <si>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</si>
  <si>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</si>
  <si>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</si>
  <si>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</si>
  <si>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</si>
  <si>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</si>
  <si>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</si>
  <si>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</si>
  <si>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</si>
  <si>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</si>
  <si>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</si>
  <si>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</si>
  <si>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</si>
  <si>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</si>
  <si>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</si>
  <si>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</si>
  <si>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</si>
  <si>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</si>
  <si>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</si>
  <si>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</si>
  <si>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</si>
  <si>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</si>
  <si>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</si>
  <si>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</si>
  <si>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</si>
  <si>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</si>
  <si>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</si>
  <si>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</si>
  <si>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</si>
  <si>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</si>
  <si>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</si>
  <si>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</si>
  <si>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</si>
  <si>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</si>
  <si>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</si>
  <si>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</si>
  <si>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</si>
  <si>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</si>
  <si>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</si>
  <si>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</si>
  <si>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</si>
  <si>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</si>
  <si>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</si>
  <si>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</si>
  <si>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</si>
  <si>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</si>
  <si>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</si>
  <si>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</si>
  <si>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</si>
  <si>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</si>
  <si>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</si>
  <si>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</si>
  <si>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</si>
  <si>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</si>
  <si>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</si>
  <si>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</si>
  <si>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</si>
  <si>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</si>
  <si>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</si>
  <si>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</si>
  <si>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</si>
  <si>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</si>
  <si>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</si>
  <si>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</si>
  <si>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</si>
  <si>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</si>
  <si>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</si>
  <si>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</si>
  <si>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</si>
  <si>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</si>
  <si>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</si>
  <si>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</si>
  <si>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</si>
  <si>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</si>
  <si>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</si>
  <si>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</si>
  <si>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</si>
  <si>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</si>
  <si>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</si>
  <si>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</si>
  <si>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</si>
  <si>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</si>
  <si>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</si>
  <si>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</si>
  <si>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</si>
  <si>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</si>
  <si>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</si>
  <si>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</si>
  <si>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</si>
  <si>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</si>
  <si>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</si>
  <si>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</si>
  <si>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</si>
  <si>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</si>
  <si>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</si>
  <si>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</si>
  <si>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</si>
  <si>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</si>
  <si>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</si>
  <si>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</si>
  <si>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</si>
  <si>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</si>
  <si>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</si>
  <si>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</si>
  <si>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</si>
  <si>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</si>
  <si>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</si>
  <si>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</si>
  <si>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</si>
  <si>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</si>
  <si>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</si>
  <si>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</si>
  <si>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</si>
  <si>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</si>
  <si>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</si>
  <si>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</si>
  <si>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</si>
  <si>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</si>
  <si>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</si>
  <si>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</si>
  <si>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</si>
  <si>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</si>
  <si>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</si>
  <si>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</si>
  <si>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</si>
  <si>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</si>
  <si>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</si>
  <si>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</si>
  <si>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</si>
  <si>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</si>
  <si>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</si>
  <si>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</si>
  <si>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</si>
  <si>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</si>
  <si>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</si>
  <si>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</si>
  <si>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</si>
  <si>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</si>
  <si>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</si>
  <si>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</si>
  <si>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</si>
  <si>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</si>
  <si>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</si>
  <si>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</si>
  <si>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</si>
  <si>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</si>
  <si>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</si>
  <si>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</si>
  <si>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</si>
  <si>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</si>
  <si>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</si>
  <si>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</si>
  <si>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</si>
  <si>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</si>
  <si>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</si>
  <si>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</si>
  <si>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</si>
  <si>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</si>
  <si>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</si>
  <si>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</si>
  <si>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</si>
  <si>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</si>
  <si>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</si>
  <si>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</si>
  <si>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</si>
  <si>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</si>
  <si>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</si>
  <si>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</si>
  <si>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</si>
  <si>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</si>
  <si>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</si>
  <si>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</si>
  <si>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</si>
  <si>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</si>
  <si>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</si>
  <si>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</si>
  <si>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</si>
  <si>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</si>
  <si>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</si>
  <si>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</si>
  <si>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</si>
  <si>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</si>
  <si>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</si>
  <si>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</si>
  <si>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</si>
  <si>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</si>
  <si>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</si>
  <si>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</si>
  <si>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</si>
  <si>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</si>
  <si>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</si>
  <si>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</si>
  <si>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</si>
  <si>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</si>
  <si>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</si>
  <si>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</si>
  <si>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</si>
  <si>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</si>
  <si>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</si>
  <si>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</si>
  <si>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</si>
  <si>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</si>
  <si>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</si>
  <si>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</si>
  <si>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</si>
  <si>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</si>
  <si>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</si>
  <si>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</si>
  <si>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</si>
  <si>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</si>
  <si>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</si>
  <si>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</si>
  <si>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</si>
  <si>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</si>
  <si>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</si>
  <si>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</si>
  <si>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</si>
  <si>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</si>
  <si>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</si>
  <si>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</si>
  <si>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</si>
  <si>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</si>
  <si>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</si>
  <si>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</si>
  <si>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</si>
  <si>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</si>
  <si>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</si>
  <si>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</si>
  <si>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</si>
  <si>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</si>
  <si>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</si>
  <si>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</si>
  <si>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</si>
  <si>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</si>
  <si>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</si>
  <si>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</si>
  <si>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</si>
  <si>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</si>
  <si>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</si>
  <si>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</si>
  <si>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</si>
  <si>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</si>
  <si>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</si>
  <si>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</si>
  <si>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</si>
  <si>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</si>
  <si>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</si>
  <si>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</si>
  <si>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</si>
  <si>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</si>
  <si>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</si>
  <si>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</si>
  <si>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</si>
  <si>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</si>
  <si>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</si>
  <si>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</si>
  <si>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</si>
  <si>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</si>
  <si>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</si>
  <si>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</si>
  <si>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</si>
  <si>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</si>
  <si>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</si>
  <si>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</si>
  <si>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</si>
  <si>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</si>
  <si>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</si>
  <si>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</si>
  <si>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</si>
  <si>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</si>
  <si>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</si>
  <si>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</si>
  <si>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</si>
  <si>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</si>
  <si>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</si>
  <si>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</si>
  <si>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</si>
  <si>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</si>
  <si>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</si>
  <si>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</si>
  <si>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</si>
  <si>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</si>
  <si>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</si>
  <si>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</si>
  <si>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</si>
  <si>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</si>
  <si>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</si>
  <si>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</si>
  <si>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</si>
  <si>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</si>
  <si>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</si>
  <si>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</si>
  <si>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</si>
  <si>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</si>
  <si>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</si>
  <si>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</si>
  <si>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</si>
  <si>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</si>
  <si>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</si>
  <si>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</si>
  <si>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</si>
  <si>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</si>
  <si>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</si>
  <si>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</si>
  <si>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</si>
  <si>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</si>
  <si>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</si>
  <si>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</si>
  <si>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</si>
  <si>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</si>
  <si>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</si>
  <si>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</si>
  <si>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</si>
  <si>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</si>
  <si>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</si>
  <si>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</si>
  <si>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</si>
  <si>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</si>
  <si>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</si>
  <si>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</si>
  <si>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</si>
  <si>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</si>
  <si>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</si>
  <si>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</si>
  <si>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</si>
  <si>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</si>
  <si>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</si>
  <si>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</si>
  <si>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</si>
  <si>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</si>
  <si>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</si>
  <si>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</si>
  <si>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</si>
  <si>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</si>
  <si>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</si>
  <si>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</si>
  <si>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</si>
  <si>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</si>
  <si>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</si>
  <si>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</si>
  <si>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</si>
  <si>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</si>
  <si>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</si>
  <si>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</si>
  <si>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</si>
  <si>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</si>
  <si>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</si>
  <si>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</si>
  <si>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</si>
  <si>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</si>
  <si>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</si>
  <si>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</si>
  <si>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</si>
  <si>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</si>
  <si>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</si>
  <si>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</si>
  <si>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</si>
  <si>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</si>
  <si>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</si>
  <si>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</si>
  <si>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</si>
  <si>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</si>
  <si>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</si>
  <si>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</si>
  <si>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</si>
  <si>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</si>
  <si>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</si>
  <si>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</si>
  <si>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</si>
  <si>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</si>
  <si>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</si>
  <si>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</si>
  <si>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</si>
  <si>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</si>
  <si>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</si>
  <si>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</si>
  <si>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</si>
  <si>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</si>
  <si>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</si>
  <si>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</si>
  <si>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</si>
  <si>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</si>
  <si>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</si>
  <si>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</si>
  <si>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</si>
  <si>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</si>
  <si>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</si>
  <si>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</si>
  <si>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</si>
  <si>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</si>
  <si>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</si>
  <si>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</si>
  <si>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</si>
  <si>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</si>
  <si>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</si>
  <si>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</si>
  <si>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</si>
  <si>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</si>
  <si>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</si>
  <si>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</si>
  <si>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</si>
  <si>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</si>
  <si>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</si>
  <si>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</si>
  <si>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</si>
  <si>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</si>
  <si>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</si>
  <si>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</si>
  <si>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</si>
  <si>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</si>
  <si>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</si>
  <si>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</si>
  <si>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</si>
  <si>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</si>
  <si>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</si>
  <si>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</si>
  <si>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</si>
  <si>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</si>
  <si>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</si>
  <si>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</si>
  <si>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</si>
  <si>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</si>
  <si>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</si>
  <si>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</si>
  <si>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</si>
  <si>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</si>
  <si>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</si>
  <si>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</si>
  <si>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</si>
  <si>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</si>
  <si>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</si>
  <si>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</si>
  <si>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</si>
  <si>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</si>
  <si>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</si>
  <si>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</si>
  <si>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</si>
  <si>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</si>
  <si>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</si>
  <si>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</si>
  <si>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</si>
  <si>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</si>
  <si>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</si>
  <si>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</si>
  <si>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</si>
  <si>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</si>
  <si>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</si>
  <si>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</si>
  <si>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</si>
  <si>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</si>
  <si>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</si>
  <si>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</si>
  <si>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</si>
  <si>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</si>
  <si>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</si>
  <si>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</si>
  <si>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</si>
  <si>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</si>
  <si>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</si>
  <si>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</si>
  <si>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</si>
  <si>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</si>
  <si>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</si>
  <si>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</si>
  <si>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</si>
  <si>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</si>
  <si>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</si>
  <si>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</si>
  <si>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</si>
  <si>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</si>
  <si>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</si>
  <si>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</si>
  <si>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</si>
  <si>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</si>
  <si>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</si>
  <si>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</si>
  <si>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</si>
  <si>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</si>
  <si>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</si>
  <si>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</si>
  <si>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</si>
  <si>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</si>
  <si>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</si>
  <si>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</si>
  <si>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</si>
  <si>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</si>
  <si>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</si>
  <si>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</si>
  <si>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</si>
  <si>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</si>
  <si>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</si>
  <si>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</si>
  <si>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</si>
  <si>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</si>
  <si>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</si>
  <si>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</si>
  <si>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</si>
  <si>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</si>
  <si>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</si>
  <si>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</si>
  <si>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</si>
  <si>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</si>
  <si>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</si>
  <si>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</si>
  <si>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</si>
  <si>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</si>
  <si>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</si>
  <si>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</si>
  <si>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</si>
  <si>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</si>
  <si>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</si>
  <si>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</si>
  <si>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</si>
  <si>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</si>
  <si>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</si>
  <si>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</si>
  <si>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</si>
  <si>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</si>
  <si>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</si>
  <si>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</si>
  <si>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</si>
  <si>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</si>
  <si>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</si>
  <si>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</si>
  <si>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</si>
  <si>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</si>
  <si>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</si>
  <si>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</si>
  <si>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</si>
  <si>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</si>
  <si>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</si>
  <si>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</si>
  <si>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</si>
  <si>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</si>
  <si>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</si>
  <si>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</si>
  <si>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</si>
  <si>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</si>
  <si>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</si>
  <si>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</si>
  <si>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</si>
  <si>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</si>
  <si>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</si>
  <si>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</si>
  <si>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</si>
  <si>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</si>
  <si>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</si>
  <si>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</si>
  <si>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</si>
  <si>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</si>
  <si>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</si>
  <si>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</si>
  <si>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</si>
  <si>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</si>
  <si>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</si>
  <si>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</si>
  <si>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</si>
  <si>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</si>
  <si>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</si>
  <si>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</si>
  <si>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</si>
  <si>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</si>
  <si>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</si>
  <si>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</si>
  <si>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</si>
  <si>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</si>
  <si>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</si>
  <si>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</si>
  <si>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</si>
  <si>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</si>
  <si>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</si>
  <si>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</si>
  <si>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</si>
  <si>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</si>
  <si>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</si>
  <si>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</si>
  <si>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</si>
  <si>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</si>
  <si>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</si>
  <si>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</si>
  <si>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</si>
  <si>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</si>
  <si>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</si>
  <si>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</si>
  <si>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</si>
  <si>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</si>
  <si>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</si>
  <si>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</si>
  <si>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</si>
  <si>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</si>
  <si>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</si>
  <si>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</si>
  <si>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</si>
  <si>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</si>
  <si>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</si>
  <si>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</si>
  <si>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</si>
  <si>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</si>
  <si>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</si>
  <si>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</si>
  <si>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</si>
  <si>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</si>
  <si>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</si>
  <si>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</si>
  <si>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</si>
  <si>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</si>
  <si>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</si>
  <si>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</si>
  <si>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</si>
  <si>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</si>
  <si>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</si>
  <si>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</si>
  <si>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</si>
  <si>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</si>
  <si>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</si>
  <si>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</si>
  <si>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</si>
  <si>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</si>
  <si>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</si>
  <si>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</si>
  <si>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</si>
  <si>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</si>
  <si>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</si>
  <si>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</si>
  <si>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</si>
  <si>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</si>
  <si>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</si>
  <si>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</si>
  <si>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</si>
  <si>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</si>
  <si>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</si>
  <si>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</si>
  <si>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</si>
  <si>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</si>
  <si>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</si>
  <si>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</si>
  <si>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</si>
  <si>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</si>
  <si>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</si>
  <si>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</si>
  <si>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</si>
  <si>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</si>
  <si>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</si>
  <si>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</si>
  <si>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</si>
  <si>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</si>
  <si>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</si>
  <si>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</si>
  <si>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</si>
  <si>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</si>
  <si>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</si>
  <si>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</si>
  <si>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</si>
  <si>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</si>
  <si>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</si>
  <si>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</si>
  <si>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</si>
  <si>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</si>
  <si>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</si>
  <si>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</si>
  <si>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</si>
  <si>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</si>
  <si>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</si>
  <si>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</si>
  <si>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</si>
  <si>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</si>
  <si>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</si>
  <si>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</si>
  <si>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</si>
  <si>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</si>
  <si>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</si>
  <si>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</si>
  <si>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</si>
  <si>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</si>
  <si>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</si>
  <si>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</si>
  <si>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</si>
  <si>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</si>
  <si>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</si>
  <si>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</si>
  <si>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</si>
  <si>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</si>
  <si>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</si>
  <si>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</si>
  <si>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</si>
  <si>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</si>
  <si>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</si>
  <si>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</si>
  <si>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</si>
  <si>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</si>
  <si>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</si>
  <si>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</si>
  <si>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</si>
  <si>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</si>
  <si>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</si>
  <si>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</si>
  <si>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</si>
  <si>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</si>
  <si>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</si>
  <si>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</si>
  <si>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</si>
  <si>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</si>
  <si>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</si>
  <si>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</si>
  <si>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</si>
  <si>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</si>
  <si>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</si>
  <si>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</si>
  <si>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</si>
  <si>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</si>
  <si>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</si>
  <si>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</si>
  <si>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</si>
  <si>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</si>
  <si>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</si>
  <si>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</si>
  <si>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</si>
  <si>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</si>
  <si>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</si>
  <si>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</si>
  <si>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</si>
  <si>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</si>
  <si>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</si>
  <si>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</si>
  <si>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</si>
  <si>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</si>
  <si>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</si>
  <si>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</si>
  <si>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</si>
  <si>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</si>
  <si>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</si>
  <si>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</si>
  <si>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</si>
  <si>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</si>
  <si>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</si>
  <si>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</si>
  <si>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</si>
  <si>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</si>
  <si>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</si>
  <si>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</si>
  <si>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</si>
  <si>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</si>
  <si>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</si>
  <si>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</si>
  <si>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</si>
  <si>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</si>
  <si>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</si>
  <si>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</si>
  <si>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</si>
  <si>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</si>
  <si>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</si>
  <si>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</si>
  <si>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</si>
  <si>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</si>
  <si>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</si>
  <si>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</si>
  <si>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</si>
  <si>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</si>
  <si>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</si>
  <si>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</si>
  <si>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</si>
  <si>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</si>
  <si>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</si>
  <si>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</si>
  <si>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</si>
  <si>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</si>
  <si>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</si>
  <si>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</si>
  <si>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</si>
  <si>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</si>
  <si>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</si>
  <si>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</si>
  <si>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</si>
  <si>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</si>
  <si>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</si>
  <si>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</si>
  <si>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</si>
  <si>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</si>
  <si>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</si>
  <si>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</si>
  <si>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</si>
  <si>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</si>
  <si>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</si>
  <si>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</si>
  <si>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</si>
  <si>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</si>
  <si>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</si>
  <si>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</si>
  <si>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</si>
  <si>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</si>
  <si>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</si>
  <si>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</si>
  <si>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</si>
  <si>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</si>
  <si>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</si>
  <si>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</si>
  <si>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</si>
  <si>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</si>
  <si>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</si>
  <si>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</si>
  <si>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</si>
  <si>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</si>
  <si>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</si>
  <si>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</si>
  <si>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</si>
  <si>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</si>
  <si>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</si>
  <si>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</si>
  <si>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</si>
  <si>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</si>
  <si>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</si>
  <si>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</si>
  <si>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</si>
  <si>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</si>
  <si>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</si>
  <si>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</si>
  <si>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</si>
  <si>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</si>
  <si>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</si>
  <si>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</si>
  <si>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</si>
  <si>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</si>
  <si>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</si>
  <si>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</si>
  <si>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</si>
  <si>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</si>
  <si>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</si>
  <si>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</si>
  <si>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</si>
  <si>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</si>
  <si>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</si>
  <si>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</si>
  <si>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</si>
  <si>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</si>
  <si>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</si>
  <si>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</si>
  <si>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</si>
  <si>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</si>
  <si>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</si>
  <si>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</si>
  <si>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</si>
  <si>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</si>
  <si>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</si>
  <si>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</si>
  <si>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</si>
  <si>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</si>
  <si>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</si>
  <si>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</si>
  <si>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</si>
  <si>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</si>
  <si>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</si>
  <si>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</si>
  <si>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</si>
  <si>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</si>
  <si>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</si>
  <si>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</si>
  <si>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</si>
  <si>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</si>
  <si>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</si>
  <si>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</si>
  <si>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</si>
  <si>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</si>
  <si>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</si>
  <si>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</si>
  <si>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</si>
  <si>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</si>
  <si>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</si>
  <si>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</si>
  <si>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</si>
  <si>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</si>
  <si>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</si>
  <si>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</si>
  <si>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</si>
  <si>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</si>
  <si>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</si>
  <si>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</si>
  <si>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</si>
  <si>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</si>
  <si>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</si>
  <si>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</si>
  <si>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</si>
  <si>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</si>
  <si>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</si>
  <si>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</si>
  <si>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</si>
  <si>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</si>
  <si>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</si>
  <si>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</si>
  <si>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</si>
  <si>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</si>
  <si>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</si>
  <si>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</si>
  <si>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</si>
  <si>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</si>
  <si>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</si>
  <si>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</si>
  <si>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</si>
  <si>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</si>
  <si>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</si>
  <si>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</si>
  <si>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</si>
  <si>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</si>
  <si>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</si>
  <si>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</si>
  <si>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</si>
  <si>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</si>
  <si>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</si>
  <si>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</si>
  <si>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</si>
  <si>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</si>
  <si>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</si>
  <si>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</si>
  <si>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</si>
  <si>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</si>
  <si>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</si>
  <si>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</si>
  <si>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</si>
  <si>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</si>
  <si>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</si>
  <si>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</si>
  <si>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</si>
  <si>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</si>
  <si>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</si>
  <si>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</si>
  <si>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</si>
  <si>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</si>
  <si>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</si>
  <si>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</si>
  <si>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</si>
  <si>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</si>
  <si>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</si>
  <si>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</si>
  <si>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</si>
  <si>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</si>
  <si>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</si>
  <si>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</si>
  <si>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</si>
  <si>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</si>
  <si>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</si>
  <si>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</si>
  <si>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</si>
  <si>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</si>
  <si>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</si>
  <si>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</si>
  <si>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</si>
  <si>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</si>
  <si>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</si>
  <si>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</si>
  <si>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</si>
  <si>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</si>
  <si>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</si>
  <si>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</si>
  <si>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</si>
  <si>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</si>
  <si>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</si>
  <si>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</si>
  <si>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</si>
  <si>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</si>
  <si>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</si>
  <si>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</si>
  <si>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</si>
  <si>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</si>
  <si>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</si>
  <si>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</si>
  <si>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</si>
  <si>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</si>
  <si>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</si>
  <si>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</si>
  <si>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</si>
  <si>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</si>
  <si>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</si>
  <si>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</si>
  <si>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</si>
  <si>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</si>
  <si>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</si>
  <si>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</si>
  <si>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</si>
  <si>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</si>
  <si>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</si>
  <si>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</si>
  <si>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</si>
  <si>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</si>
  <si>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</si>
  <si>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</si>
  <si>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</si>
  <si>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</si>
  <si>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</si>
  <si>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</si>
  <si>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</si>
  <si>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</si>
  <si>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</si>
  <si>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</si>
  <si>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</si>
  <si>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</si>
  <si>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</si>
  <si>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</si>
  <si>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</si>
  <si>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</si>
  <si>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</si>
  <si>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</si>
  <si>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</si>
  <si>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</si>
  <si>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</si>
  <si>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</si>
  <si>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</si>
  <si>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</si>
  <si>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</si>
  <si>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</si>
  <si>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</si>
  <si>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</si>
  <si>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</si>
  <si>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</si>
  <si>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</si>
  <si>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</si>
  <si>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</si>
  <si>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</si>
  <si>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</si>
  <si>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</si>
  <si>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</si>
  <si>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</si>
  <si>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</si>
  <si>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</si>
  <si>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</si>
  <si>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</si>
  <si>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</si>
  <si>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</si>
  <si>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</si>
  <si>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</si>
  <si>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</si>
  <si>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</si>
  <si>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</si>
  <si>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</si>
  <si>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</si>
  <si>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</si>
  <si>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</si>
  <si>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</si>
  <si>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</si>
  <si>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</si>
  <si>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</si>
  <si>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</si>
  <si>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</si>
  <si>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</si>
  <si>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</si>
  <si>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</si>
  <si>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</si>
  <si>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</si>
  <si>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</si>
  <si>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</si>
  <si>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</si>
  <si>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</si>
  <si>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</si>
  <si>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</si>
  <si>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</si>
  <si>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</si>
  <si>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</si>
  <si>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</si>
  <si>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</si>
  <si>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</si>
  <si>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</si>
  <si>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</si>
  <si>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</si>
  <si>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</si>
  <si>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</si>
  <si>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</si>
  <si>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</si>
  <si>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</si>
  <si>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</si>
  <si>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</si>
  <si>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</si>
  <si>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</si>
  <si>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</si>
  <si>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</si>
  <si>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</si>
  <si>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</si>
  <si>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</si>
  <si>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</si>
  <si>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</si>
  <si>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</si>
  <si>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</si>
  <si>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</si>
  <si>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</si>
  <si>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</si>
  <si>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</si>
  <si>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</si>
  <si>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</si>
  <si>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</si>
  <si>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</si>
  <si>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</si>
  <si>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</si>
  <si>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</si>
  <si>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</si>
  <si>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</si>
  <si>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</si>
  <si>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</si>
  <si>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</si>
  <si>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</si>
  <si>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</si>
  <si>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</si>
  <si>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</si>
  <si>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</si>
  <si>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</si>
  <si>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</si>
  <si>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</si>
  <si>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</si>
  <si>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</si>
  <si>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</si>
  <si>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</si>
  <si>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</si>
  <si>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</si>
  <si>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</si>
  <si>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</si>
  <si>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</si>
  <si>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</si>
  <si>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</si>
  <si>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</si>
  <si>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</si>
  <si>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</si>
  <si>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</si>
  <si>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</si>
  <si>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</si>
  <si>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</si>
  <si>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</si>
  <si>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</si>
  <si>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</si>
  <si>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</si>
  <si>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</si>
  <si>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</si>
  <si>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</si>
  <si>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</si>
  <si>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</si>
  <si>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</si>
  <si>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</si>
  <si>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</si>
  <si>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</si>
  <si>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</si>
  <si>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</si>
  <si>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</si>
  <si>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</si>
  <si>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</si>
  <si>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</si>
  <si>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</si>
  <si>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</si>
  <si>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</si>
  <si>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</si>
  <si>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</si>
  <si>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</si>
  <si>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</si>
  <si>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</si>
  <si>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</si>
  <si>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</si>
  <si>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</si>
  <si>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</si>
  <si>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</si>
  <si>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</si>
  <si>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</si>
  <si>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</si>
  <si>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</si>
  <si>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</si>
  <si>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</si>
  <si>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</si>
  <si>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</si>
  <si>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</si>
  <si>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</si>
  <si>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</si>
  <si>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</si>
  <si>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</si>
  <si>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</si>
  <si>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</si>
  <si>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</si>
  <si>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</si>
  <si>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</si>
  <si>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</si>
  <si>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</si>
  <si>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</si>
  <si>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</si>
  <si>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</si>
  <si>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</si>
  <si>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</si>
  <si>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</si>
  <si>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</si>
  <si>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</si>
  <si>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</si>
  <si>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</si>
  <si>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</si>
  <si>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</si>
  <si>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</si>
  <si>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</si>
  <si>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</si>
  <si>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</si>
  <si>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</si>
  <si>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</si>
  <si>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</si>
  <si>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</si>
  <si>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</si>
  <si>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</si>
  <si>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</si>
  <si>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</si>
  <si>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</si>
  <si>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</si>
  <si>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</si>
  <si>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</si>
  <si>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</si>
  <si>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</si>
  <si>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</si>
  <si>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</si>
  <si>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</si>
  <si>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</si>
  <si>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</si>
  <si>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</si>
  <si>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</si>
  <si>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</si>
  <si>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</si>
  <si>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</si>
  <si>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</si>
  <si>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</si>
  <si>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</si>
  <si>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</si>
  <si>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</si>
  <si>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</si>
  <si>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</si>
  <si>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</si>
  <si>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</si>
  <si>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</si>
  <si>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</si>
  <si>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</si>
  <si>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</si>
  <si>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</si>
  <si>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</si>
  <si>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</si>
  <si>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</si>
  <si>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</si>
  <si>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</si>
  <si>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</si>
  <si>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</si>
  <si>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</si>
  <si>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</si>
  <si>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</si>
  <si>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</si>
  <si>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</si>
  <si>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</si>
  <si>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</si>
  <si>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</si>
  <si>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</si>
  <si>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</si>
  <si>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</si>
  <si>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</si>
  <si>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</si>
  <si>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</si>
  <si>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</si>
  <si>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</si>
  <si>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</si>
  <si>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</si>
  <si>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</si>
  <si>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</si>
  <si>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</si>
  <si>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</si>
  <si>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</si>
  <si>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</si>
  <si>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</si>
  <si>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</si>
  <si>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</si>
  <si>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</si>
  <si>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</si>
  <si>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</si>
  <si>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</si>
  <si>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</si>
  <si>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</si>
  <si>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</si>
  <si>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</si>
  <si>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</si>
  <si>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</si>
  <si>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</si>
  <si>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</si>
  <si>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</si>
  <si>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</si>
  <si>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</si>
  <si>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</si>
  <si>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</si>
  <si>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</si>
  <si>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</si>
  <si>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</si>
  <si>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</si>
  <si>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</si>
  <si>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</si>
  <si>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</si>
  <si>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</si>
  <si>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</si>
  <si>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</si>
  <si>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</si>
  <si>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</si>
  <si>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</si>
  <si>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</si>
  <si>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</si>
  <si>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</si>
  <si>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</si>
  <si>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</si>
  <si>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</si>
  <si>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</si>
  <si>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</si>
  <si>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</si>
  <si>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</si>
  <si>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</si>
  <si>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</si>
  <si>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</si>
  <si>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</si>
  <si>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</si>
  <si>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</si>
  <si>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</si>
  <si>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</si>
  <si>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</si>
  <si>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</si>
  <si>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</si>
  <si>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</si>
  <si>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</si>
  <si>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</si>
  <si>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</si>
  <si>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</si>
  <si>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</si>
  <si>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</si>
  <si>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</si>
  <si>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</si>
  <si>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</si>
  <si>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</si>
  <si>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</si>
  <si>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</si>
  <si>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</si>
  <si>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</si>
  <si>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</si>
  <si>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</si>
  <si>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</si>
  <si>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</si>
  <si>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</si>
  <si>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</si>
  <si>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</si>
  <si>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</si>
  <si>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</si>
  <si>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</si>
  <si>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</si>
  <si>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</si>
  <si>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</si>
  <si>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</si>
  <si>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</si>
  <si>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</si>
  <si>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</si>
  <si>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</si>
  <si>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</si>
  <si>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</si>
  <si>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</si>
  <si>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</si>
  <si>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</si>
  <si>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</si>
  <si>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</si>
  <si>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</si>
  <si>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</si>
  <si>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</si>
  <si>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</si>
  <si>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</si>
  <si>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</si>
  <si>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</si>
  <si>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</si>
  <si>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</si>
  <si>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</si>
  <si>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</si>
  <si>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</si>
  <si>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</si>
  <si>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</si>
  <si>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</si>
  <si>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</si>
  <si>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</si>
  <si>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</si>
  <si>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</si>
  <si>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</si>
  <si>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</si>
  <si>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</si>
  <si>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</si>
  <si>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</si>
  <si>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</si>
  <si>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</si>
  <si>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</si>
  <si>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</si>
  <si>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</si>
  <si>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</si>
  <si>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</si>
  <si>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</si>
  <si>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</si>
  <si>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</si>
  <si>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</si>
  <si>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</si>
  <si>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</si>
  <si>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</si>
  <si>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</si>
  <si>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</si>
  <si>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</si>
  <si>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</si>
  <si>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</si>
  <si>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</si>
  <si>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</si>
  <si>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</si>
  <si>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</si>
  <si>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</si>
  <si>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</si>
  <si>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</si>
  <si>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</si>
  <si>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</si>
  <si>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</si>
  <si>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</si>
  <si>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</si>
  <si>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</si>
  <si>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</si>
  <si>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</si>
  <si>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</si>
  <si>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</si>
  <si>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</si>
  <si>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</si>
  <si>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</si>
  <si>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</si>
  <si>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</si>
  <si>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</si>
  <si>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</si>
  <si>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</si>
  <si>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</si>
  <si>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</si>
  <si>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</si>
  <si>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</si>
  <si>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</si>
  <si>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</si>
  <si>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</si>
  <si>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</si>
  <si>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</si>
  <si>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</si>
  <si>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</si>
  <si>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</si>
  <si>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</si>
  <si>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</si>
  <si>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</si>
  <si>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</si>
  <si>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</si>
  <si>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</si>
  <si>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</si>
  <si>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</si>
  <si>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</si>
  <si>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</si>
  <si>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</si>
  <si>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</si>
  <si>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</si>
  <si>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</si>
  <si>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</si>
  <si>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</si>
  <si>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</si>
  <si>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</si>
  <si>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</si>
  <si>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</si>
  <si>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</si>
  <si>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</si>
  <si>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</si>
  <si>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</si>
  <si>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</si>
  <si>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</si>
  <si>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</si>
  <si>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</si>
  <si>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</si>
  <si>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</si>
  <si>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</si>
  <si>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</si>
  <si>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</si>
  <si>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</si>
  <si>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</si>
  <si>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</si>
  <si>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</si>
  <si>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</si>
  <si>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</si>
  <si>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</si>
  <si>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</si>
  <si>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</si>
  <si>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</si>
  <si>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</si>
  <si>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</si>
  <si>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</si>
  <si>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</si>
  <si>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</si>
  <si>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</si>
  <si>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</si>
  <si>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</si>
  <si>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</si>
  <si>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</si>
  <si>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</si>
  <si>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</si>
  <si>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</si>
  <si>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</si>
  <si>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</si>
  <si>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</si>
  <si>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</si>
  <si>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</si>
  <si>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</si>
  <si>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</si>
  <si>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</si>
  <si>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</si>
  <si>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</si>
  <si>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</si>
  <si>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</si>
  <si>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</si>
  <si>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</si>
  <si>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</si>
  <si>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</si>
  <si>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</si>
  <si>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</si>
  <si>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</si>
  <si>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</si>
  <si>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</si>
  <si>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</si>
  <si>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</si>
  <si>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</si>
  <si>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</si>
  <si>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</si>
  <si>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</si>
  <si>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</si>
  <si>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</si>
  <si>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</si>
  <si>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</si>
  <si>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</si>
  <si>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</si>
  <si>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</si>
  <si>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</si>
  <si>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</si>
  <si>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</si>
  <si>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</si>
  <si>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</si>
  <si>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</si>
  <si>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</si>
  <si>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</si>
  <si>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</si>
  <si>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</si>
  <si>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</si>
  <si>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</si>
  <si>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</si>
  <si>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</si>
  <si>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</si>
  <si>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</si>
  <si>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</si>
  <si>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</si>
  <si>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</si>
  <si>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</si>
  <si>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</si>
  <si>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</si>
  <si>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</si>
  <si>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</si>
  <si>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</si>
  <si>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</si>
  <si>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</si>
  <si>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</si>
  <si>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</si>
  <si>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</si>
  <si>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</si>
  <si>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</si>
  <si>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</si>
  <si>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</si>
  <si>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</si>
  <si>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</si>
  <si>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</si>
  <si>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</si>
  <si>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</si>
  <si>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</si>
  <si>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</si>
  <si>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</si>
  <si>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</si>
  <si>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</si>
  <si>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</si>
  <si>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</si>
  <si>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</si>
  <si>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</si>
  <si>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</si>
  <si>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</si>
  <si>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</si>
  <si>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</si>
  <si>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</si>
  <si>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</si>
  <si>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</si>
  <si>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</si>
  <si>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</si>
  <si>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</si>
  <si>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</si>
  <si>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</si>
  <si>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</si>
  <si>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</si>
  <si>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</si>
  <si>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</si>
  <si>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</si>
  <si>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</si>
  <si>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</si>
  <si>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</si>
  <si>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</si>
  <si>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</si>
  <si>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</si>
  <si>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</si>
  <si>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</si>
  <si>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</si>
  <si>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</si>
  <si>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</si>
  <si>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</si>
  <si>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</si>
  <si>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</si>
  <si>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</si>
  <si>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</si>
  <si>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</si>
  <si>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</si>
  <si>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</si>
  <si>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</si>
  <si>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</si>
  <si>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</si>
  <si>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</si>
  <si>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</si>
  <si>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</si>
  <si>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</si>
  <si>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</si>
  <si>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</si>
  <si>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</si>
  <si>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</si>
  <si>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</si>
  <si>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</si>
  <si>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</si>
  <si>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</si>
  <si>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</si>
  <si>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</si>
  <si>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</si>
  <si>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</si>
  <si>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</si>
  <si>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</si>
  <si>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</si>
  <si>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</si>
  <si>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</si>
  <si>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</si>
  <si>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</si>
  <si>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</si>
  <si>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</si>
  <si>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</si>
  <si>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</si>
  <si>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</si>
  <si>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</si>
  <si>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</si>
  <si>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</si>
  <si>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</si>
  <si>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</si>
  <si>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</si>
  <si>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</si>
  <si>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</si>
  <si>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</si>
  <si>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</si>
  <si>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</si>
  <si>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</si>
  <si>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</si>
  <si>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</si>
  <si>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</si>
  <si>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</si>
  <si>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</si>
  <si>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</si>
  <si>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</si>
  <si>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</si>
  <si>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</si>
  <si>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</si>
  <si>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</si>
  <si>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</si>
  <si>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</si>
  <si>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</si>
  <si>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</si>
  <si>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</si>
  <si>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</si>
  <si>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</si>
  <si>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</si>
  <si>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</si>
  <si>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</si>
  <si>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</si>
  <si>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</si>
  <si>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</si>
  <si>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</si>
  <si>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</si>
  <si>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</si>
  <si>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</si>
  <si>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</si>
  <si>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</si>
  <si>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</si>
  <si>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</si>
  <si>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</si>
  <si>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</si>
  <si>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</si>
  <si>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</si>
  <si>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</si>
  <si>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</si>
  <si>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</si>
  <si>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</si>
  <si>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</si>
  <si>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</si>
  <si>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</si>
  <si>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</si>
  <si>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</si>
  <si>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</si>
  <si>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</si>
  <si>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</si>
  <si>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</si>
  <si>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</si>
  <si>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</si>
  <si>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</si>
  <si>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</si>
  <si>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</si>
  <si>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</si>
  <si>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</si>
  <si>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</si>
  <si>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</si>
  <si>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</si>
  <si>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</si>
  <si>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</si>
  <si>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</si>
  <si>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</si>
  <si>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</si>
  <si>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</si>
  <si>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</si>
  <si>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</si>
  <si>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</si>
  <si>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</si>
  <si>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</si>
  <si>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</si>
  <si>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</si>
  <si>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</si>
  <si>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</si>
  <si>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</si>
  <si>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</si>
  <si>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</si>
  <si>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</si>
  <si>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</si>
  <si>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</si>
  <si>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</si>
  <si>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</si>
  <si>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</si>
  <si>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</si>
  <si>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</si>
  <si>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</si>
  <si>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</si>
  <si>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</si>
  <si>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</si>
  <si>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</si>
  <si>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</si>
  <si>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</si>
  <si>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</si>
  <si>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</si>
  <si>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</si>
  <si>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</si>
  <si>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</si>
  <si>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</si>
  <si>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</si>
  <si>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</si>
  <si>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</si>
  <si>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</si>
  <si>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</si>
  <si>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</si>
  <si>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</si>
  <si>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</si>
  <si>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</si>
  <si>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</si>
  <si>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</si>
  <si>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</si>
  <si>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</si>
  <si>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</si>
  <si>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</si>
  <si>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</si>
  <si>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</si>
  <si>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</si>
  <si>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</si>
  <si>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</si>
  <si>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</si>
  <si>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</si>
  <si>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</si>
  <si>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</si>
  <si>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</si>
  <si>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</si>
  <si>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</si>
  <si>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</si>
  <si>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</si>
  <si>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</si>
  <si>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</si>
  <si>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</si>
  <si>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</si>
  <si>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</si>
  <si>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</si>
  <si>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</si>
  <si>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</si>
  <si>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</si>
  <si>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</si>
  <si>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</si>
  <si>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</si>
  <si>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</si>
  <si>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</si>
  <si>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</si>
  <si>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</si>
  <si>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</si>
  <si>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</si>
  <si>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</si>
  <si>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</si>
  <si>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</si>
  <si>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</si>
  <si>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</si>
  <si>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</si>
  <si>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</si>
  <si>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</si>
  <si>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</si>
  <si>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</si>
  <si>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</si>
  <si>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</si>
  <si>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</si>
  <si>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</si>
  <si>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</si>
  <si>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</si>
  <si>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</si>
  <si>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</si>
  <si>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</si>
  <si>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</si>
  <si>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</si>
  <si>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</si>
  <si>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</si>
  <si>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</si>
  <si>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</si>
  <si>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</si>
  <si>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</si>
  <si>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</si>
  <si>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</si>
  <si>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</si>
  <si>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</si>
  <si>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</si>
  <si>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</si>
  <si>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</si>
  <si>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</si>
  <si>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</si>
  <si>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</si>
  <si>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</si>
  <si>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</si>
  <si>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</si>
  <si>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</si>
  <si>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</si>
  <si>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</si>
  <si>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</si>
  <si>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</si>
  <si>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</si>
  <si>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</si>
  <si>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</si>
  <si>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</si>
  <si>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</si>
  <si>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</si>
  <si>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</si>
  <si>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</si>
  <si>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</si>
  <si>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</si>
  <si>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</si>
  <si>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</si>
  <si>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</si>
  <si>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</si>
  <si>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</si>
  <si>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</si>
  <si>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</si>
  <si>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</si>
  <si>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</si>
  <si>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</si>
  <si>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</si>
  <si>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</si>
  <si>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</si>
  <si>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</si>
  <si>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</si>
  <si>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</si>
  <si>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</si>
  <si>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</si>
  <si>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</si>
  <si>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</si>
  <si>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</si>
  <si>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</si>
  <si>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</si>
  <si>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</si>
  <si>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</si>
  <si>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</si>
  <si>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</si>
  <si>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</si>
  <si>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</si>
  <si>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</si>
  <si>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</si>
  <si>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</si>
  <si>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</si>
  <si>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</si>
  <si>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</si>
  <si>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</si>
  <si>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</si>
  <si>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</si>
  <si>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</si>
  <si>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</si>
  <si>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</si>
  <si>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</si>
  <si>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</si>
  <si>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</si>
  <si>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</si>
  <si>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</si>
  <si>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</si>
  <si>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</si>
  <si>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</si>
  <si>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</si>
  <si>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</si>
  <si>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</si>
  <si>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</si>
  <si>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</si>
  <si>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</si>
  <si>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</si>
  <si>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</si>
  <si>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</si>
  <si>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</si>
  <si>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</si>
  <si>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</si>
  <si>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</si>
  <si>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</si>
  <si>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</si>
  <si>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</si>
  <si>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</si>
  <si>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</si>
  <si>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</si>
  <si>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</si>
  <si>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</si>
  <si>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</si>
  <si>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</si>
  <si>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</si>
  <si>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</si>
  <si>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</si>
  <si>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</si>
  <si>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</si>
  <si>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</si>
  <si>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</si>
  <si>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</si>
  <si>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</si>
  <si>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</si>
  <si>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</si>
  <si>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</si>
  <si>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</si>
  <si>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</si>
  <si>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</si>
  <si>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</si>
  <si>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</si>
  <si>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</si>
  <si>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</si>
  <si>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</si>
  <si>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</si>
  <si>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</si>
  <si>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</si>
  <si>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</si>
  <si>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</si>
  <si>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</si>
  <si>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</si>
  <si>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</si>
  <si>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</si>
  <si>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</si>
  <si>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</si>
  <si>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</si>
  <si>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</si>
  <si>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</si>
  <si>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</si>
  <si>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</si>
  <si>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</si>
  <si>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</si>
  <si>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</si>
  <si>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</si>
  <si>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</si>
  <si>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</si>
  <si>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</si>
  <si>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</si>
  <si>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</si>
  <si>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</si>
  <si>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</si>
  <si>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</si>
  <si>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</si>
  <si>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</si>
  <si>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</si>
  <si>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</si>
  <si>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</si>
  <si>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</si>
  <si>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</si>
  <si>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</si>
  <si>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</si>
  <si>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</si>
  <si>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</si>
  <si>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</si>
  <si>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</si>
  <si>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</si>
  <si>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</si>
  <si>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</si>
  <si>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</si>
  <si>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</si>
  <si>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</si>
  <si>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</si>
  <si>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</si>
  <si>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</si>
  <si>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</si>
  <si>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</si>
  <si>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</si>
  <si>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</si>
  <si>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</si>
  <si>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</si>
  <si>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</si>
  <si>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</si>
  <si>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</si>
  <si>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</si>
  <si>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</si>
  <si>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</si>
  <si>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</si>
  <si>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</si>
  <si>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</si>
  <si>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</si>
  <si>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</si>
  <si>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</si>
  <si>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</si>
  <si>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</si>
  <si>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</si>
  <si>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</si>
  <si>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</si>
  <si>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</si>
  <si>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</si>
  <si>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</si>
  <si>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</si>
  <si>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</si>
  <si>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</si>
  <si>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</si>
  <si>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</si>
  <si>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</si>
  <si>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</si>
  <si>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</si>
  <si>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</si>
  <si>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</si>
  <si>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</si>
  <si>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</si>
  <si>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</si>
  <si>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</si>
  <si>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</si>
  <si>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</si>
  <si>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</si>
  <si>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</si>
  <si>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</si>
  <si>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</si>
  <si>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</si>
  <si>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</si>
  <si>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</si>
  <si>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</si>
  <si>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</si>
  <si>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</si>
  <si>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</si>
  <si>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</si>
  <si>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</si>
  <si>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</si>
  <si>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</si>
  <si>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</si>
  <si>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</si>
  <si>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</si>
  <si>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</si>
  <si>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</si>
  <si>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</si>
  <si>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</si>
  <si>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</si>
  <si>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</si>
  <si>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</si>
  <si>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</si>
  <si>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</si>
  <si>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</si>
  <si>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</si>
  <si>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</si>
  <si>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</si>
  <si>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</si>
  <si>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</si>
  <si>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</si>
  <si>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</si>
  <si>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</si>
  <si>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</si>
  <si>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</si>
  <si>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</si>
  <si>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</si>
  <si>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</si>
  <si>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</si>
  <si>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</si>
  <si>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</si>
  <si>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</si>
  <si>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</si>
  <si>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</si>
  <si>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</si>
  <si>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</si>
  <si>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</si>
  <si>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</si>
  <si>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</si>
  <si>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</si>
  <si>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</si>
  <si>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</si>
  <si>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</si>
  <si>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</si>
  <si>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</si>
  <si>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</si>
  <si>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</si>
  <si>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</si>
  <si>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</si>
  <si>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</si>
  <si>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</si>
  <si>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</si>
  <si>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</si>
  <si>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</si>
  <si>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</si>
  <si>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</si>
  <si>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</si>
  <si>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</si>
  <si>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</si>
  <si>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</si>
  <si>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</si>
  <si>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</si>
  <si>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</si>
  <si>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</si>
  <si>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</si>
  <si>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</si>
  <si>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</si>
  <si>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</si>
  <si>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</si>
  <si>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</si>
  <si>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</si>
  <si>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</si>
  <si>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</si>
  <si>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</si>
  <si>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</si>
  <si>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</si>
  <si>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</si>
  <si>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</si>
  <si>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</si>
  <si>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</si>
  <si>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</si>
  <si>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</si>
  <si>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</si>
  <si>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</si>
  <si>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</si>
  <si>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</si>
  <si>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</si>
  <si>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</si>
  <si>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</si>
  <si>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</si>
  <si>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</si>
  <si>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</si>
  <si>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</si>
  <si>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</si>
  <si>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</si>
  <si>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</si>
  <si>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</si>
  <si>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</si>
  <si>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</si>
  <si>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</si>
  <si>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</si>
  <si>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</si>
  <si>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</si>
  <si>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</si>
  <si>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</si>
  <si>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</si>
  <si>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</si>
  <si>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</si>
  <si>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</si>
  <si>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</si>
  <si>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</si>
  <si>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</si>
  <si>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</si>
  <si>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</si>
  <si>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</si>
  <si>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</si>
  <si>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</si>
  <si>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</si>
  <si>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</si>
  <si>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</si>
  <si>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</si>
  <si>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</si>
  <si>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</si>
  <si>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</si>
  <si>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</si>
  <si>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</si>
  <si>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</si>
  <si>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</si>
  <si>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</si>
  <si>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</si>
  <si>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</si>
  <si>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</si>
  <si>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</si>
  <si>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</si>
  <si>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</si>
  <si>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</si>
  <si>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</si>
  <si>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</si>
  <si>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</si>
  <si>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</si>
  <si>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</si>
  <si>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</si>
  <si>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</si>
  <si>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</si>
  <si>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</si>
  <si>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</si>
  <si>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</si>
  <si>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</si>
  <si>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</si>
  <si>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</si>
  <si>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</si>
  <si>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</si>
  <si>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</si>
  <si>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</si>
  <si>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</si>
  <si>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</si>
  <si>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</si>
  <si>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</si>
  <si>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</si>
  <si>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</si>
  <si>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</si>
  <si>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</si>
  <si>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</si>
  <si>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</si>
  <si>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</si>
  <si>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</si>
  <si>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</si>
  <si>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</si>
  <si>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</si>
  <si>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</si>
  <si>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</si>
  <si>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</si>
  <si>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</si>
  <si>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</si>
  <si>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</si>
  <si>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</si>
  <si>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</si>
  <si>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</si>
  <si>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</si>
  <si>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</si>
  <si>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</si>
  <si>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</si>
  <si>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</si>
  <si>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</si>
  <si>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</si>
  <si>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</si>
  <si>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</si>
  <si>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</si>
  <si>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</si>
  <si>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</si>
  <si>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</si>
  <si>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</si>
  <si>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</si>
  <si>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</si>
  <si>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</si>
  <si>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</si>
  <si>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</si>
  <si>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</si>
  <si>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</si>
  <si>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</si>
  <si>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</si>
  <si>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</si>
  <si>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</si>
  <si>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</si>
  <si>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</si>
  <si>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</si>
  <si>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</si>
  <si>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</si>
  <si>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</si>
  <si>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</si>
  <si>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</si>
  <si>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</si>
  <si>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</si>
  <si>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</si>
  <si>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</si>
  <si>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</si>
  <si>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</si>
  <si>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</si>
  <si>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</si>
  <si>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</si>
  <si>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</si>
  <si>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</si>
  <si>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</si>
  <si>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</si>
  <si>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</si>
  <si>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</si>
  <si>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</si>
  <si>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</si>
  <si>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</si>
  <si>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</si>
  <si>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</si>
  <si>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</si>
  <si>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</si>
  <si>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</si>
  <si>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</si>
  <si>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</si>
  <si>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</si>
  <si>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</si>
  <si>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</si>
  <si>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</si>
  <si>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</si>
  <si>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</si>
  <si>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</si>
  <si>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</si>
  <si>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</si>
  <si>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</si>
  <si>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</si>
  <si>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</si>
  <si>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</si>
  <si>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</si>
  <si>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</si>
  <si>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</si>
  <si>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</si>
  <si>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</si>
  <si>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</si>
  <si>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</si>
  <si>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</si>
  <si>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</si>
  <si>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</si>
  <si>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</si>
  <si>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</si>
  <si>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</si>
  <si>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</si>
  <si>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</si>
  <si>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</si>
  <si>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</si>
  <si>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</si>
  <si>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</si>
  <si>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</si>
  <si>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</si>
  <si>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</si>
  <si>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</si>
  <si>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</si>
  <si>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</si>
  <si>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</si>
  <si>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</si>
  <si>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</si>
  <si>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</si>
  <si>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</si>
  <si>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</si>
  <si>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</si>
  <si>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</si>
  <si>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</si>
  <si>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</si>
  <si>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</si>
  <si>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</si>
  <si>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</si>
  <si>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</si>
  <si>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</si>
  <si>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</si>
  <si>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</si>
  <si>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</si>
  <si>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</si>
  <si>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</si>
  <si>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</si>
  <si>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</si>
  <si>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</si>
  <si>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</si>
  <si>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</si>
  <si>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</si>
  <si>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</si>
  <si>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</si>
  <si>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</si>
  <si>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</si>
  <si>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</si>
  <si>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</si>
  <si>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</si>
  <si>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</si>
  <si>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</si>
  <si>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</si>
  <si>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</si>
  <si>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</si>
  <si>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</si>
  <si>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</si>
  <si>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</si>
  <si>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</si>
  <si>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</si>
  <si>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</si>
  <si>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</si>
  <si>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</si>
  <si>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</si>
  <si>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</si>
  <si>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</si>
  <si>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</si>
  <si>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</si>
  <si>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</si>
  <si>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</si>
  <si>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</si>
  <si>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</si>
  <si>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</si>
  <si>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</si>
  <si>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</si>
  <si>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</si>
  <si>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</si>
  <si>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</si>
  <si>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</si>
  <si>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</si>
  <si>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</si>
  <si>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</si>
  <si>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</si>
  <si>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</si>
  <si>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</si>
  <si>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</si>
  <si>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</si>
  <si>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</si>
  <si>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</si>
  <si>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</si>
  <si>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</si>
  <si>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</si>
  <si>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</si>
  <si>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</si>
  <si>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</si>
  <si>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</si>
  <si>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</si>
  <si>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</si>
  <si>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</si>
  <si>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</si>
  <si>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</si>
  <si>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</si>
  <si>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</si>
  <si>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</si>
  <si>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</si>
  <si>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</si>
  <si>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</si>
  <si>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</si>
  <si>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</si>
  <si>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</si>
  <si>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</si>
  <si>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</si>
  <si>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</si>
  <si>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</si>
  <si>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</si>
  <si>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</si>
  <si>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</si>
  <si>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</si>
  <si>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</si>
  <si>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</si>
  <si>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</si>
  <si>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</si>
  <si>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</si>
  <si>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</si>
  <si>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</si>
  <si>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</si>
  <si>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</si>
  <si>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</si>
  <si>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</si>
  <si>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</si>
  <si>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</si>
  <si>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</si>
  <si>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</si>
  <si>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</si>
  <si>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</si>
  <si>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</si>
  <si>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</si>
  <si>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</si>
  <si>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</si>
  <si>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</si>
  <si>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</si>
  <si>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</si>
  <si>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</si>
  <si>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</si>
  <si>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</si>
  <si>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</si>
  <si>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</si>
  <si>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</si>
  <si>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</si>
  <si>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</si>
  <si>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</si>
  <si>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</si>
  <si>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</si>
  <si>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</si>
  <si>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</si>
  <si>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</si>
  <si>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</si>
  <si>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</si>
  <si>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</si>
  <si>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</si>
  <si>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</si>
  <si>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</si>
  <si>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</si>
  <si>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</si>
  <si>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</si>
  <si>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</si>
  <si>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</si>
  <si>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</si>
  <si>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</si>
  <si>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</si>
  <si>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</si>
  <si>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</si>
  <si>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</si>
  <si>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</si>
  <si>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</si>
  <si>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</si>
  <si>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</si>
  <si>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</si>
  <si>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</si>
  <si>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</si>
  <si>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</si>
  <si>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</si>
  <si>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</si>
  <si>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</si>
  <si>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</si>
  <si>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</si>
  <si>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</si>
  <si>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</si>
  <si>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</si>
  <si>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</si>
  <si>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</si>
  <si>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</si>
  <si>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</si>
  <si>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</si>
  <si>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</si>
  <si>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</si>
  <si>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</si>
  <si>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</si>
  <si>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</si>
  <si>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</si>
  <si>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</si>
  <si>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</si>
  <si>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</si>
  <si>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</si>
  <si>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</si>
  <si>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</si>
  <si>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</si>
  <si>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</si>
  <si>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</si>
  <si>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</si>
  <si>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</si>
  <si>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</si>
  <si>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</si>
  <si>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</si>
  <si>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</si>
  <si>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</si>
  <si>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</si>
  <si>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</si>
  <si>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</si>
  <si>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</si>
  <si>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</si>
  <si>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</si>
  <si>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</si>
  <si>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</si>
  <si>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</si>
  <si>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</si>
  <si>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</si>
  <si>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</si>
  <si>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</si>
  <si>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</si>
  <si>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</si>
  <si>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</si>
  <si>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</si>
  <si>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</si>
  <si>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</si>
  <si>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</si>
  <si>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</si>
  <si>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</si>
  <si>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</si>
  <si>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</si>
  <si>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</si>
  <si>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</si>
  <si>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</si>
  <si>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</si>
  <si>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</si>
  <si>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</si>
  <si>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</si>
  <si>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</si>
  <si>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</si>
  <si>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</si>
  <si>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</si>
  <si>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</si>
  <si>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</si>
  <si>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</si>
  <si>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</si>
  <si>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</si>
  <si>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</si>
  <si>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</si>
  <si>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</si>
  <si>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</si>
  <si>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</si>
  <si>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</si>
  <si>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</si>
  <si>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</si>
  <si>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</si>
  <si>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</si>
  <si>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</si>
  <si>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</si>
  <si>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</si>
  <si>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</si>
  <si>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</si>
  <si>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</si>
  <si>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</si>
  <si>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</si>
  <si>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</si>
  <si>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</si>
  <si>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</si>
  <si>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</si>
  <si>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</si>
  <si>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</si>
  <si>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</si>
  <si>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</si>
  <si>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</si>
  <si>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</si>
  <si>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</si>
  <si>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</si>
  <si>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</si>
  <si>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</si>
  <si>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</si>
  <si>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</si>
  <si>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</si>
  <si>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</si>
  <si>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</si>
  <si>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</si>
  <si>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</si>
  <si>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</si>
  <si>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</si>
  <si>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</si>
  <si>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</si>
  <si>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</si>
  <si>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</si>
  <si>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</si>
  <si>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</si>
  <si>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</si>
  <si>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</si>
  <si>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</si>
  <si>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</si>
  <si>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</si>
  <si>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</si>
  <si>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</si>
  <si>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</si>
  <si>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</si>
  <si>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</si>
  <si>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</si>
  <si>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</si>
  <si>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</si>
  <si>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</si>
  <si>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</si>
  <si>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</si>
  <si>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</si>
  <si>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</si>
  <si>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</si>
  <si>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</si>
  <si>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</si>
  <si>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</si>
  <si>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</si>
  <si>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</si>
  <si>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</si>
  <si>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</si>
  <si>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</si>
  <si>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</si>
  <si>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</si>
  <si>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</si>
  <si>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</si>
  <si>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</si>
  <si>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</si>
  <si>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</si>
  <si>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</si>
  <si>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</si>
  <si>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</si>
  <si>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</si>
  <si>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</si>
  <si>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</si>
  <si>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</si>
  <si>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</si>
  <si>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</si>
  <si>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</si>
  <si>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</si>
  <si>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</si>
  <si>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</si>
  <si>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</si>
  <si>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</si>
  <si>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</si>
  <si>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</si>
  <si>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</si>
  <si>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</si>
  <si>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</si>
  <si>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</si>
  <si>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</si>
  <si>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</si>
  <si>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</si>
  <si>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</si>
  <si>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</si>
  <si>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</si>
  <si>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</si>
  <si>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</si>
  <si>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</si>
  <si>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</si>
  <si>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</si>
  <si>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</si>
  <si>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</si>
  <si>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</si>
  <si>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</si>
  <si>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</si>
  <si>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</si>
  <si>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</si>
  <si>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</si>
  <si>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</si>
  <si>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</si>
  <si>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</si>
  <si>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</si>
  <si>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</si>
  <si>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</si>
  <si>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</si>
  <si>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</si>
  <si>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</si>
  <si>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</si>
  <si>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</si>
  <si>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</si>
  <si>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</si>
  <si>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</si>
  <si>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</si>
  <si>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</si>
  <si>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</si>
  <si>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</si>
  <si>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</si>
  <si>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</si>
  <si>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</si>
  <si>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</si>
  <si>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</si>
  <si>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</si>
  <si>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</si>
  <si>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</si>
  <si>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</si>
  <si>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</si>
  <si>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</si>
  <si>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</si>
  <si>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</si>
  <si>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</si>
  <si>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</si>
  <si>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</si>
  <si>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</si>
  <si>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</si>
  <si>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</si>
  <si>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</si>
  <si>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</si>
  <si>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</si>
  <si>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</si>
  <si>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</si>
  <si>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</si>
  <si>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</si>
  <si>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</si>
  <si>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</si>
  <si>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</si>
  <si>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</si>
  <si>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</si>
  <si>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</si>
  <si>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</si>
  <si>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</si>
  <si>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</si>
  <si>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</si>
  <si>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</si>
  <si>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</si>
  <si>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</si>
  <si>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</si>
  <si>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</si>
  <si>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</si>
  <si>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</si>
  <si>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</si>
  <si>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</si>
  <si>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</si>
  <si>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</si>
  <si>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</si>
  <si>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</si>
  <si>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</si>
  <si>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</si>
  <si>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</si>
  <si>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</si>
  <si>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</si>
  <si>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</si>
  <si>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</si>
  <si>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</si>
  <si>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</si>
  <si>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</si>
  <si>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</si>
  <si>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</si>
  <si>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</si>
  <si>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</si>
  <si>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</si>
  <si>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</si>
  <si>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</si>
  <si>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</si>
  <si>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</si>
  <si>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</si>
  <si>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</si>
  <si>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</si>
  <si>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</si>
  <si>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</si>
  <si>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</si>
  <si>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</si>
  <si>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</si>
  <si>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</si>
  <si>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</si>
  <si>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</si>
  <si>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</si>
  <si>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</si>
  <si>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</si>
  <si>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</si>
  <si>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</si>
  <si>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</si>
  <si>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</si>
  <si>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</si>
  <si>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</si>
  <si>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</si>
  <si>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</si>
  <si>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</si>
  <si>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</si>
  <si>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</si>
  <si>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</si>
  <si>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</si>
  <si>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</si>
  <si>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</si>
  <si>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</si>
  <si>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</si>
  <si>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</si>
  <si>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</si>
  <si>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</si>
  <si>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</si>
  <si>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</si>
  <si>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</si>
  <si>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</si>
  <si>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</si>
  <si>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</si>
  <si>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</si>
  <si>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</si>
  <si>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</si>
  <si>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</si>
  <si>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</si>
  <si>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</si>
  <si>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</si>
  <si>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</si>
  <si>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</si>
  <si>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</si>
  <si>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</si>
  <si>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</si>
  <si>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</si>
  <si>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</si>
  <si>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</si>
  <si>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</si>
  <si>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</si>
  <si>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</si>
  <si>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</si>
  <si>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</si>
  <si>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</si>
  <si>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</si>
  <si>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</si>
  <si>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</si>
  <si>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</si>
  <si>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</si>
  <si>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</si>
  <si>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</si>
  <si>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</si>
  <si>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</si>
  <si>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</si>
  <si>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</si>
  <si>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</si>
  <si>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</si>
  <si>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</si>
  <si>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</si>
  <si>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</si>
  <si>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</si>
  <si>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</si>
  <si>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</si>
  <si>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</si>
  <si>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</si>
  <si>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</si>
  <si>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</si>
  <si>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</si>
  <si>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</si>
  <si>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</si>
  <si>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</si>
  <si>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</si>
  <si>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</si>
  <si>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</si>
  <si>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</si>
  <si>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</si>
  <si>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</si>
  <si>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</si>
  <si>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</si>
  <si>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</si>
  <si>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</si>
  <si>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</si>
  <si>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</si>
  <si>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</si>
  <si>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</si>
  <si>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</si>
  <si>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</si>
  <si>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</si>
  <si>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</si>
  <si>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</si>
  <si>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</si>
  <si>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</si>
  <si>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</si>
  <si>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</si>
  <si>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</si>
  <si>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</si>
  <si>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</si>
  <si>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</si>
  <si>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</si>
  <si>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</si>
  <si>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</si>
  <si>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</si>
  <si>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</si>
  <si>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</si>
  <si>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</si>
  <si>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</si>
  <si>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</si>
  <si>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</si>
  <si>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</si>
  <si>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</si>
  <si>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</si>
  <si>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</si>
  <si>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</si>
  <si>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</si>
  <si>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</si>
  <si>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</si>
  <si>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</si>
  <si>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</si>
  <si>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</si>
  <si>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</si>
  <si>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</si>
  <si>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</si>
  <si>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</si>
  <si>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</si>
  <si>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</si>
  <si>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</si>
  <si>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</si>
  <si>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</si>
  <si>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</si>
  <si>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</si>
  <si>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</si>
  <si>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</si>
  <si>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</si>
  <si>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</si>
  <si>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</si>
  <si>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</si>
  <si>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</si>
  <si>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</si>
  <si>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</si>
  <si>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</si>
  <si>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</si>
  <si>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</si>
  <si>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</si>
  <si>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</si>
  <si>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</si>
  <si>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</si>
  <si>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</si>
  <si>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</si>
  <si>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</si>
  <si>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</si>
  <si>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</si>
  <si>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</si>
  <si>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</si>
  <si>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</si>
  <si>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</si>
  <si>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</si>
  <si>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</si>
  <si>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</si>
  <si>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</si>
  <si>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</si>
  <si>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</si>
  <si>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</si>
  <si>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</si>
  <si>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</si>
  <si>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</si>
  <si>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</si>
  <si>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</si>
  <si>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</si>
  <si>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</si>
  <si>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</si>
  <si>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</si>
  <si>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</si>
  <si>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</si>
  <si>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</si>
  <si>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</si>
  <si>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</si>
  <si>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</si>
  <si>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</si>
  <si>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</si>
  <si>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</si>
  <si>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</si>
  <si>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</si>
  <si>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</si>
  <si>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</si>
  <si>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</si>
  <si>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</si>
  <si>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</si>
  <si>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</si>
  <si>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</si>
  <si>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</si>
  <si>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</si>
  <si>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</si>
  <si>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</si>
  <si>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</si>
  <si>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</si>
  <si>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</si>
  <si>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</si>
  <si>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</si>
  <si>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</si>
  <si>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</si>
  <si>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</si>
  <si>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</si>
  <si>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</si>
  <si>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</si>
  <si>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</si>
  <si>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</si>
  <si>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</si>
  <si>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</si>
  <si>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</si>
  <si>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</si>
  <si>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</si>
  <si>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</si>
  <si>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</si>
  <si>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</si>
  <si>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</si>
  <si>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</si>
  <si>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</si>
  <si>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</si>
  <si>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</si>
  <si>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</si>
  <si>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</si>
  <si>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</si>
  <si>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</si>
  <si>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</si>
  <si>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</si>
  <si>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</si>
  <si>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</si>
  <si>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</si>
  <si>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</si>
  <si>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</si>
  <si>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</si>
  <si>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</si>
  <si>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</si>
  <si>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</si>
  <si>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</si>
  <si>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</si>
  <si>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</si>
  <si>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</si>
  <si>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</si>
  <si>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</si>
  <si>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</si>
  <si>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</si>
  <si>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</si>
  <si>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</si>
  <si>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</si>
  <si>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</si>
  <si>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</si>
  <si>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</si>
  <si>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</si>
  <si>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</si>
  <si>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</si>
  <si>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</si>
  <si>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</si>
  <si>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</si>
  <si>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</si>
  <si>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</si>
  <si>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</si>
  <si>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</si>
  <si>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</si>
  <si>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</si>
  <si>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</si>
  <si>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</si>
  <si>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</si>
  <si>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</si>
  <si>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</si>
  <si>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</si>
  <si>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</si>
  <si>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</si>
  <si>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</si>
  <si>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</si>
  <si>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</si>
  <si>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</si>
  <si>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</si>
  <si>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</si>
  <si>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</si>
  <si>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</si>
  <si>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</si>
  <si>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</si>
  <si>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</si>
  <si>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</si>
  <si>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</si>
  <si>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</si>
  <si>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</si>
  <si>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</si>
  <si>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</si>
  <si>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</si>
  <si>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</si>
  <si>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</si>
  <si>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</si>
  <si>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</si>
  <si>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</si>
  <si>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</si>
  <si>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</si>
  <si>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</si>
  <si>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</si>
  <si>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</si>
  <si>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</si>
  <si>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</si>
  <si>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</si>
  <si>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</si>
  <si>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</si>
  <si>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</si>
  <si>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</si>
  <si>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</si>
  <si>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</si>
  <si>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</si>
  <si>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</si>
  <si>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</si>
  <si>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</si>
  <si>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</si>
  <si>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</si>
  <si>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</si>
  <si>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</si>
  <si>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</si>
  <si>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</si>
  <si>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</si>
  <si>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</si>
  <si>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</si>
  <si>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</si>
  <si>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</si>
  <si>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</si>
  <si>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</si>
  <si>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</si>
  <si>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</si>
  <si>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</si>
  <si>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</si>
  <si>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</si>
  <si>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</si>
  <si>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</si>
  <si>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</si>
  <si>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</si>
  <si>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</si>
  <si>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</si>
  <si>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</si>
  <si>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</si>
  <si>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</si>
  <si>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</si>
  <si>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</si>
  <si>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</si>
  <si>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</si>
  <si>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</si>
  <si>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</si>
  <si>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</si>
  <si>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</si>
  <si>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</si>
  <si>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</si>
  <si>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</si>
  <si>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</si>
  <si>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</si>
  <si>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</si>
  <si>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</si>
  <si>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</si>
  <si>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</si>
  <si>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</si>
  <si>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</si>
  <si>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</si>
  <si>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</si>
  <si>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</si>
  <si>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</si>
  <si>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</si>
  <si>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</si>
  <si>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</si>
  <si>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</si>
  <si>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</si>
  <si>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</si>
  <si>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</si>
  <si>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</si>
  <si>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</si>
  <si>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</si>
  <si>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</si>
  <si>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</si>
  <si>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</si>
  <si>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</si>
  <si>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</si>
  <si>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</si>
  <si>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</si>
  <si>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</si>
  <si>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</si>
  <si>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</si>
  <si>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</si>
  <si>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</si>
  <si>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</si>
  <si>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</si>
  <si>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</si>
  <si>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</si>
  <si>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</si>
  <si>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</si>
  <si>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</si>
  <si>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</si>
  <si>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</si>
  <si>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</si>
  <si>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</si>
  <si>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</si>
  <si>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</si>
  <si>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</si>
  <si>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</si>
  <si>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</si>
  <si>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</si>
  <si>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</si>
  <si>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</si>
  <si>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</si>
  <si>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</si>
  <si>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</si>
  <si>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</si>
  <si>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</si>
  <si>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</si>
  <si>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</si>
  <si>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</si>
  <si>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</si>
  <si>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</si>
  <si>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</si>
  <si>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</si>
  <si>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</si>
  <si>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</si>
  <si>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</si>
  <si>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</si>
  <si>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</si>
  <si>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</si>
  <si>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</si>
  <si>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</si>
  <si>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</si>
  <si>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</si>
  <si>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</si>
  <si>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</si>
  <si>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</si>
  <si>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</si>
  <si>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</si>
  <si>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</si>
  <si>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</si>
  <si>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</si>
  <si>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</si>
  <si>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</si>
  <si>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</si>
  <si>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</si>
  <si>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</si>
  <si>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</si>
  <si>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</si>
  <si>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</si>
  <si>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</si>
  <si>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</si>
  <si>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</si>
  <si>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</si>
  <si>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</si>
  <si>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</si>
  <si>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</si>
  <si>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</si>
  <si>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</si>
  <si>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</si>
  <si>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</si>
  <si>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</si>
  <si>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</si>
  <si>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</si>
  <si>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</si>
  <si>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</si>
  <si>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</si>
  <si>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</si>
  <si>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</si>
  <si>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</si>
  <si>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</si>
  <si>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</si>
  <si>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</si>
  <si>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</si>
  <si>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</si>
  <si>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</si>
  <si>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</si>
  <si>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</si>
  <si>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</si>
  <si>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</si>
  <si>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</si>
  <si>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</si>
  <si>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</si>
  <si>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</si>
  <si>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</si>
  <si>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</si>
  <si>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</si>
  <si>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</si>
  <si>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</si>
  <si>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</si>
  <si>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</si>
  <si>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</si>
  <si>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</si>
  <si>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</si>
  <si>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</si>
  <si>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</si>
  <si>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</si>
  <si>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</si>
  <si>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</si>
  <si>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</si>
  <si>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</si>
  <si>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</si>
  <si>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</si>
  <si>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</si>
  <si>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</si>
  <si>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</si>
  <si>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</si>
  <si>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</si>
  <si>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</si>
  <si>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</si>
  <si>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</si>
  <si>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</si>
  <si>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</si>
  <si>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</si>
  <si>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</si>
  <si>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</si>
  <si>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</si>
  <si>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</si>
  <si>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</si>
  <si>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</si>
  <si>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</si>
  <si>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</si>
  <si>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</si>
  <si>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</si>
  <si>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</si>
  <si>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</si>
  <si>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</si>
  <si>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</si>
  <si>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</si>
  <si>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</si>
  <si>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</si>
  <si>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</si>
  <si>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</si>
  <si>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</si>
  <si>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</si>
  <si>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</si>
  <si>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</si>
  <si>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</si>
  <si>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</si>
  <si>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</si>
  <si>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</si>
  <si>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</si>
  <si>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</si>
  <si>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</si>
  <si>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</si>
  <si>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</si>
  <si>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</si>
  <si>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</si>
  <si>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</si>
  <si>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</si>
  <si>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</si>
  <si>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</si>
  <si>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</si>
  <si>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</si>
  <si>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</si>
  <si>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</si>
  <si>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</si>
  <si>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</si>
  <si>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</si>
  <si>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</si>
  <si>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</si>
  <si>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</si>
  <si>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</si>
  <si>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</si>
  <si>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</si>
  <si>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</si>
  <si>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</si>
  <si>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</si>
  <si>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</si>
  <si>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</si>
  <si>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</si>
  <si>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</si>
  <si>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</si>
  <si>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</si>
  <si>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</si>
  <si>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</si>
  <si>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</si>
  <si>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</si>
  <si>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</si>
  <si>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</si>
  <si>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</si>
  <si>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</si>
  <si>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</si>
  <si>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</si>
  <si>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</si>
  <si>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</si>
  <si>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</si>
  <si>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</si>
  <si>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</si>
  <si>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</si>
  <si>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</si>
  <si>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</si>
  <si>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</si>
  <si>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</si>
  <si>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</si>
  <si>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</si>
  <si>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</si>
  <si>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</si>
  <si>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</si>
  <si>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</si>
  <si>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</si>
  <si>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</si>
  <si>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</si>
  <si>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</si>
  <si>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</si>
  <si>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</si>
  <si>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</si>
  <si>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</si>
  <si>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</si>
  <si>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</si>
  <si>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</si>
  <si>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</si>
  <si>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</si>
  <si>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</si>
  <si>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</si>
  <si>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</si>
  <si>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</si>
  <si>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</si>
  <si>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</si>
  <si>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</si>
  <si>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</si>
  <si>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</si>
  <si>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</si>
  <si>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</si>
  <si>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</si>
  <si>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</si>
  <si>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</si>
  <si>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</si>
  <si>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</si>
  <si>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</si>
  <si>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</si>
  <si>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</si>
  <si>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</si>
  <si>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</si>
  <si>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</si>
  <si>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</si>
  <si>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</si>
  <si>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</si>
  <si>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</si>
  <si>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</si>
  <si>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</si>
  <si>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</si>
  <si>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</si>
  <si>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</si>
  <si>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</si>
  <si>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</si>
  <si>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</si>
  <si>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</si>
  <si>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</si>
  <si>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</si>
  <si>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</si>
  <si>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</si>
  <si>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</si>
  <si>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</si>
  <si>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</si>
  <si>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</si>
  <si>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</si>
  <si>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</si>
  <si>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</si>
  <si>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</si>
  <si>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</si>
  <si>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</si>
  <si>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</si>
  <si>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</si>
  <si>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</si>
  <si>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</si>
  <si>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</si>
  <si>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</si>
  <si>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</si>
  <si>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</si>
  <si>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</si>
  <si>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</si>
  <si>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</si>
  <si>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</si>
  <si>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</si>
  <si>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</si>
  <si>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</si>
  <si>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</si>
  <si>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</si>
  <si>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</si>
  <si>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</si>
  <si>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</si>
  <si>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</si>
  <si>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</si>
  <si>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</si>
  <si>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</si>
  <si>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</si>
  <si>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</si>
  <si>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</si>
  <si>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</si>
  <si>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</si>
  <si>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</si>
  <si>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</si>
  <si>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</si>
  <si>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</si>
  <si>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</si>
  <si>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</si>
  <si>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</si>
  <si>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</si>
  <si>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</si>
  <si>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</si>
  <si>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</si>
  <si>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</si>
  <si>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</si>
  <si>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</si>
  <si>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</si>
  <si>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</si>
  <si>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</si>
  <si>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</si>
  <si>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</si>
  <si>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</si>
  <si>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</si>
  <si>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</si>
  <si>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</si>
  <si>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</si>
  <si>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</si>
  <si>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</si>
  <si>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</si>
  <si>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</si>
  <si>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</si>
  <si>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</si>
  <si>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</si>
  <si>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</si>
  <si>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</si>
  <si>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</si>
  <si>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</si>
  <si>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</si>
  <si>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</si>
  <si>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</si>
  <si>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</si>
  <si>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</si>
  <si>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</si>
  <si>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</si>
  <si>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</si>
  <si>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</si>
  <si>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</si>
  <si>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</si>
  <si>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</si>
  <si>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</si>
  <si>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</si>
  <si>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</si>
  <si>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</si>
  <si>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</si>
  <si>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</si>
  <si>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</si>
  <si>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</si>
  <si>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</si>
  <si>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</si>
  <si>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</si>
  <si>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</si>
  <si>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</si>
  <si>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</si>
  <si>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</si>
  <si>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</si>
  <si>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</si>
  <si>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</si>
  <si>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</si>
  <si>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</si>
  <si>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</si>
  <si>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</si>
  <si>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</si>
  <si>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</si>
  <si>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</si>
  <si>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</si>
  <si>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</si>
  <si>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</si>
  <si>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</si>
  <si>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</si>
  <si>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</si>
  <si>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</si>
  <si>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</si>
  <si>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</si>
  <si>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</si>
  <si>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</si>
  <si>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</si>
  <si>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</si>
  <si>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</si>
  <si>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</si>
  <si>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</si>
  <si>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</si>
  <si>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</si>
  <si>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</si>
  <si>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</si>
  <si>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</si>
  <si>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</si>
  <si>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</si>
  <si>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</si>
  <si>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</si>
  <si>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</si>
  <si>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</si>
  <si>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</si>
  <si>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</si>
  <si>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</si>
  <si>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</si>
  <si>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</si>
  <si>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</si>
  <si>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</si>
  <si>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</si>
  <si>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</si>
  <si>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</si>
  <si>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</si>
  <si>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</si>
  <si>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</si>
  <si>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</si>
  <si>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</si>
  <si>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</si>
  <si>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</si>
  <si>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</si>
  <si>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</si>
  <si>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</si>
  <si>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</si>
  <si>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</si>
  <si>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</si>
  <si>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</si>
  <si>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</si>
  <si>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</si>
  <si>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</si>
  <si>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</si>
  <si>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</si>
  <si>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</si>
  <si>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</si>
  <si>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</si>
  <si>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</si>
  <si>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</si>
  <si>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</si>
  <si>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</si>
  <si>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</si>
  <si>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</si>
  <si>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</si>
  <si>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</si>
  <si>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</si>
  <si>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</si>
  <si>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</si>
  <si>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</si>
  <si>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</si>
  <si>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</si>
  <si>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</si>
  <si>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</si>
  <si>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</si>
  <si>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</si>
  <si>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</si>
  <si>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</si>
  <si>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</si>
  <si>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</si>
  <si>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</si>
  <si>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</si>
  <si>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</si>
  <si>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</si>
  <si>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</si>
  <si>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</si>
  <si>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</si>
  <si>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</si>
  <si>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</si>
  <si>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</si>
  <si>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</si>
  <si>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</si>
  <si>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</si>
  <si>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</si>
  <si>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</si>
  <si>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</si>
  <si>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</si>
  <si>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</si>
  <si>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</si>
  <si>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</si>
  <si>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</si>
  <si>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</si>
  <si>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</si>
  <si>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</si>
  <si>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</si>
  <si>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</si>
  <si>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</si>
  <si>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</si>
  <si>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</si>
  <si>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</si>
  <si>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</si>
  <si>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</si>
  <si>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</si>
  <si>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</si>
  <si>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</si>
  <si>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</si>
  <si>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</si>
  <si>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</si>
  <si>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</si>
  <si>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</si>
  <si>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</si>
  <si>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</si>
  <si>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</si>
  <si>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</si>
  <si>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</si>
  <si>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</si>
  <si>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</si>
  <si>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</si>
  <si>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</si>
  <si>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</si>
  <si>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</si>
  <si>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</si>
  <si>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</si>
  <si>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</si>
  <si>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</si>
  <si>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</si>
  <si>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</si>
  <si>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</si>
  <si>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</si>
  <si>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</si>
  <si>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</si>
  <si>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</si>
  <si>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</si>
  <si>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</si>
  <si>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</si>
  <si>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</si>
  <si>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</si>
  <si>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</si>
  <si>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</si>
  <si>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</si>
  <si>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</si>
  <si>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</si>
  <si>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</si>
  <si>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</si>
  <si>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</si>
  <si>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</si>
  <si>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</si>
  <si>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</si>
  <si>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</si>
  <si>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</si>
  <si>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</si>
  <si>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</si>
  <si>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</si>
  <si>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</si>
  <si>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</si>
  <si>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</si>
  <si>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</si>
  <si>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</si>
  <si>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</si>
  <si>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</si>
  <si>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</si>
  <si>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</si>
  <si>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</si>
  <si>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</si>
  <si>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</si>
  <si>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</si>
  <si>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</si>
  <si>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</si>
  <si>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</si>
  <si>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</si>
  <si>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</si>
  <si>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</si>
  <si>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</si>
  <si>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</si>
  <si>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</si>
  <si>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</si>
  <si>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</si>
  <si>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</si>
  <si>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</si>
  <si>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</si>
  <si>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</si>
  <si>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</si>
  <si>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</si>
  <si>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</si>
  <si>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</si>
  <si>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</si>
  <si>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</si>
  <si>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</si>
  <si>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</si>
  <si>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</si>
  <si>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</si>
  <si>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</si>
  <si>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</si>
  <si>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</si>
  <si>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</si>
  <si>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</si>
  <si>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</si>
  <si>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</si>
  <si>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</si>
  <si>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</si>
  <si>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</si>
  <si>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</si>
  <si>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</si>
  <si>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</si>
  <si>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</si>
  <si>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</si>
  <si>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</si>
  <si>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</si>
  <si>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</si>
  <si>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</si>
  <si>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</si>
  <si>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</si>
  <si>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</si>
  <si>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</si>
  <si>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</si>
  <si>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</si>
  <si>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</si>
  <si>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</si>
  <si>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</si>
  <si>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</si>
  <si>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</si>
  <si>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</si>
  <si>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</si>
  <si>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</si>
  <si>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</si>
  <si>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</si>
  <si>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</si>
  <si>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</si>
  <si>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</si>
  <si>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</si>
  <si>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</si>
  <si>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</si>
  <si>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</si>
  <si>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</si>
  <si>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</si>
  <si>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</si>
  <si>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</si>
  <si>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</si>
  <si>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</si>
  <si>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</si>
  <si>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</si>
  <si>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</si>
  <si>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</si>
  <si>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</si>
  <si>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</si>
  <si>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</si>
  <si>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</si>
  <si>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</si>
  <si>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</si>
  <si>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</si>
  <si>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</si>
  <si>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</si>
  <si>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</si>
  <si>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</si>
  <si>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</si>
  <si>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</si>
  <si>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</si>
  <si>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</si>
  <si>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</si>
  <si>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</si>
  <si>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</si>
  <si>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</si>
  <si>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</si>
  <si>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</si>
  <si>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</si>
  <si>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</si>
  <si>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</si>
  <si>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</si>
  <si>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</si>
  <si>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</si>
  <si>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</si>
  <si>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</si>
  <si>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</si>
  <si>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</si>
  <si>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</si>
  <si>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</si>
  <si>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</si>
  <si>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</si>
  <si>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</si>
  <si>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</si>
  <si>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</si>
  <si>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</si>
  <si>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</si>
  <si>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</si>
  <si>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</si>
  <si>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</si>
  <si>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</si>
  <si>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</si>
  <si>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</si>
  <si>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</si>
  <si>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</si>
  <si>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</si>
  <si>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</si>
  <si>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</si>
  <si>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</si>
  <si>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</si>
  <si>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</si>
  <si>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</si>
  <si>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</si>
  <si>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</si>
  <si>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</si>
  <si>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</si>
  <si>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</si>
  <si>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</si>
  <si>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</si>
  <si>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</si>
  <si>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</si>
  <si>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</si>
  <si>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</si>
  <si>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</si>
  <si>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</si>
  <si>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</si>
  <si>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</si>
  <si>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</si>
  <si>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</si>
  <si>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</si>
  <si>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</si>
  <si>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</si>
  <si>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</si>
  <si>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</si>
  <si>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</si>
  <si>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</si>
  <si>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</si>
  <si>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</si>
  <si>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</si>
  <si>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</si>
  <si>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</si>
  <si>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</si>
  <si>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</si>
  <si>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</si>
  <si>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</si>
  <si>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</si>
  <si>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</si>
  <si>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</si>
  <si>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</si>
  <si>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</si>
  <si>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</si>
  <si>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</si>
  <si>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</si>
  <si>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</si>
  <si>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</si>
  <si>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</si>
  <si>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</si>
  <si>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</si>
  <si>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</si>
  <si>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</si>
  <si>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</si>
  <si>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</si>
  <si>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</si>
  <si>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</si>
  <si>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</si>
  <si>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</si>
  <si>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</si>
  <si>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</si>
  <si>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</si>
  <si>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</si>
  <si>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</si>
  <si>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</si>
  <si>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</si>
  <si>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</si>
  <si>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</si>
  <si>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</si>
  <si>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</si>
  <si>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</si>
  <si>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</si>
  <si>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</si>
  <si>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</si>
  <si>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</si>
  <si>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</si>
  <si>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</si>
  <si>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</si>
  <si>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</si>
  <si>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</si>
  <si>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</si>
  <si>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</si>
  <si>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</si>
  <si>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</si>
  <si>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</si>
  <si>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</si>
  <si>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</si>
  <si>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</si>
  <si>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</si>
  <si>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</si>
  <si>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</si>
  <si>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</si>
  <si>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</si>
  <si>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</si>
  <si>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</si>
  <si>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</si>
  <si>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</si>
  <si>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</si>
  <si>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</si>
  <si>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</si>
  <si>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</si>
  <si>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</si>
  <si>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</si>
  <si>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</si>
  <si>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</si>
  <si>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</si>
  <si>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</si>
  <si>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</si>
  <si>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</si>
  <si>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</si>
  <si>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</si>
  <si>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</si>
  <si>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</si>
  <si>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</si>
  <si>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</si>
  <si>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</si>
  <si>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</si>
  <si>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</si>
  <si>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</si>
  <si>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</si>
  <si>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</si>
  <si>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</si>
  <si>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</si>
  <si>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</si>
  <si>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</si>
  <si>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</si>
  <si>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</si>
  <si>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</si>
  <si>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</si>
  <si>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</si>
  <si>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</si>
  <si>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</si>
  <si>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</si>
  <si>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</si>
  <si>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</si>
  <si>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</si>
  <si>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</si>
  <si>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</si>
  <si>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</si>
  <si>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</si>
  <si>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</si>
  <si>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</si>
  <si>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</si>
  <si>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</si>
  <si>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</si>
  <si>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</si>
  <si>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</si>
  <si>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</si>
  <si>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</si>
  <si>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</si>
  <si>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</si>
  <si>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</si>
  <si>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</si>
  <si>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</si>
  <si>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</si>
  <si>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</si>
  <si>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</si>
  <si>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</si>
  <si>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</si>
  <si>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</si>
  <si>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</si>
  <si>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</si>
  <si>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</si>
  <si>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</si>
  <si>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</si>
  <si>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</si>
  <si>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</si>
  <si>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</si>
  <si>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</si>
  <si>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</si>
  <si>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</si>
  <si>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</si>
  <si>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</si>
  <si>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</si>
  <si>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</si>
  <si>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</si>
  <si>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</si>
  <si>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</si>
  <si>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</si>
  <si>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</si>
  <si>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</si>
  <si>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</si>
  <si>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</si>
  <si>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</si>
  <si>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</si>
  <si>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</si>
  <si>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</si>
  <si>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</si>
  <si>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</si>
  <si>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</si>
  <si>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</si>
  <si>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</si>
  <si>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</si>
  <si>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</si>
  <si>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</si>
  <si>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</si>
  <si>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</si>
  <si>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</si>
  <si>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</si>
  <si>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</si>
  <si>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</si>
  <si>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</si>
  <si>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</si>
  <si>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</si>
  <si>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</si>
  <si>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</si>
  <si>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</si>
  <si>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</si>
  <si>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</si>
  <si>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</si>
  <si>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</si>
  <si>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</si>
  <si>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</si>
  <si>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</si>
  <si>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</si>
  <si>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</si>
  <si>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</si>
  <si>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</si>
  <si>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</si>
  <si>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</si>
  <si>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</si>
  <si>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</si>
  <si>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</si>
  <si>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</si>
  <si>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</si>
  <si>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</si>
  <si>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</si>
  <si>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</si>
  <si>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</si>
  <si>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</si>
  <si>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</si>
  <si>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</si>
  <si>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</si>
  <si>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</si>
  <si>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</si>
  <si>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</si>
  <si>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</si>
  <si>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</si>
  <si>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</si>
  <si>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</si>
  <si>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</si>
  <si>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</si>
  <si>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</si>
  <si>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</si>
  <si>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</si>
  <si>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</si>
  <si>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</si>
  <si>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</si>
  <si>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</si>
  <si>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</si>
  <si>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</si>
  <si>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</si>
  <si>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</si>
  <si>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</si>
  <si>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</si>
  <si>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</si>
  <si>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</si>
  <si>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</si>
  <si>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</si>
  <si>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</si>
  <si>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</si>
  <si>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</si>
  <si>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</si>
  <si>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</si>
  <si>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</si>
  <si>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</si>
  <si>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</si>
  <si>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</si>
  <si>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</si>
  <si>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</si>
  <si>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</si>
  <si>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</si>
  <si>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</si>
  <si>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</si>
  <si>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</si>
  <si>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</si>
  <si>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</si>
  <si>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</si>
  <si>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</si>
  <si>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</si>
  <si>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</si>
  <si>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</si>
  <si>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</si>
  <si>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</si>
  <si>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</si>
  <si>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</si>
  <si>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</si>
  <si>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</si>
  <si>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</si>
  <si>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</si>
  <si>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</si>
  <si>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</si>
  <si>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</si>
  <si>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</si>
  <si>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</si>
  <si>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</si>
  <si>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</si>
  <si>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</si>
  <si>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</si>
  <si>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</si>
  <si>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</si>
  <si>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</si>
  <si>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</si>
  <si>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</si>
  <si>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</si>
  <si>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</si>
  <si>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</si>
  <si>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</si>
  <si>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</si>
  <si>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</si>
  <si>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</si>
  <si>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</si>
  <si>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</si>
  <si>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</si>
  <si>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</si>
  <si>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</si>
  <si>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</si>
  <si>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</si>
  <si>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</si>
  <si>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</si>
  <si>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</si>
  <si>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</si>
  <si>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</si>
  <si>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</si>
  <si>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</si>
  <si>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</si>
  <si>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</si>
  <si>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</si>
  <si>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</si>
  <si>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</si>
  <si>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</si>
  <si>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</si>
  <si>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</si>
  <si>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</si>
  <si>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</si>
  <si>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</si>
  <si>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</si>
  <si>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</si>
  <si>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</si>
  <si>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</si>
  <si>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</si>
  <si>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</si>
  <si>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</si>
  <si>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</si>
  <si>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</si>
  <si>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</si>
  <si>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</si>
  <si>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</si>
  <si>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</si>
  <si>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</si>
  <si>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</si>
  <si>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</si>
  <si>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</si>
  <si>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</si>
  <si>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</si>
  <si>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</si>
  <si>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</si>
  <si>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</si>
  <si>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</si>
  <si>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</si>
  <si>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</si>
  <si>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</si>
  <si>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</si>
  <si>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</si>
  <si>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</si>
  <si>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</si>
  <si>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</si>
  <si>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</si>
  <si>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</si>
  <si>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</si>
  <si>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</si>
  <si>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</si>
  <si>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</si>
  <si>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</si>
  <si>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</si>
  <si>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</si>
  <si>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</si>
  <si>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</si>
  <si>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</si>
  <si>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</si>
  <si>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</si>
  <si>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</si>
  <si>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</si>
  <si>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</si>
  <si>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</si>
  <si>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</si>
  <si>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</si>
  <si>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</si>
  <si>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</si>
  <si>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</si>
  <si>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</si>
  <si>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</si>
  <si>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</si>
  <si>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</si>
  <si>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</si>
  <si>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</si>
  <si>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</si>
  <si>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</si>
  <si>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</si>
  <si>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</si>
  <si>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</si>
  <si>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</si>
  <si>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</si>
  <si>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</si>
  <si>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</si>
  <si>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</si>
  <si>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</si>
  <si>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</si>
  <si>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</si>
  <si>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</si>
  <si>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</si>
  <si>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</si>
  <si>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</si>
  <si>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</si>
  <si>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</si>
  <si>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</si>
  <si>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</si>
  <si>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</si>
  <si>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</si>
  <si>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</si>
  <si>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</si>
  <si>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</si>
  <si>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</si>
  <si>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</si>
  <si>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</si>
  <si>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</si>
  <si>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</si>
  <si>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</si>
  <si>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</si>
  <si>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</si>
  <si>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</si>
  <si>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</si>
  <si>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</si>
  <si>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</si>
  <si>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</si>
  <si>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</si>
  <si>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</si>
  <si>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</si>
  <si>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</si>
  <si>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</si>
  <si>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</si>
  <si>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</si>
  <si>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</si>
  <si>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</si>
  <si>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</si>
  <si>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</si>
  <si>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</si>
  <si>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</si>
  <si>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</si>
  <si>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</si>
  <si>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</si>
  <si>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</si>
  <si>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</si>
  <si>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</si>
  <si>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</si>
  <si>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</si>
  <si>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</si>
  <si>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</si>
  <si>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</si>
  <si>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</si>
  <si>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</si>
  <si>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</si>
  <si>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</si>
  <si>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</si>
  <si>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</si>
  <si>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</si>
  <si>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</si>
  <si>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</si>
  <si>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</si>
  <si>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</si>
  <si>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</si>
  <si>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</si>
  <si>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</si>
  <si>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</si>
  <si>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</si>
  <si>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</si>
  <si>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</si>
  <si>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</si>
  <si>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</si>
  <si>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</si>
  <si>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</si>
  <si>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</si>
  <si>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</si>
  <si>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</si>
  <si>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</si>
  <si>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</si>
  <si>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</si>
  <si>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</si>
  <si>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</si>
  <si>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</si>
  <si>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</si>
  <si>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</si>
  <si>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</si>
  <si>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</si>
  <si>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</si>
  <si>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</si>
  <si>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</si>
  <si>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</si>
  <si>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</si>
  <si>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</si>
  <si>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</si>
  <si>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</si>
  <si>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</si>
  <si>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</si>
  <si>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</si>
  <si>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</si>
  <si>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</si>
  <si>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</si>
  <si>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</si>
  <si>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</si>
  <si>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</si>
  <si>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</si>
  <si>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</si>
  <si>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</si>
  <si>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</si>
  <si>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</si>
  <si>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</si>
  <si>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</si>
  <si>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</si>
  <si>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</si>
  <si>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</si>
  <si>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</si>
  <si>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</si>
  <si>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</si>
  <si>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</si>
  <si>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</si>
  <si>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</si>
  <si>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</si>
  <si>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</si>
  <si>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</si>
  <si>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</si>
  <si>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</si>
  <si>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</si>
  <si>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</si>
  <si>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</si>
  <si>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</si>
  <si>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</si>
  <si>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</si>
  <si>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</si>
  <si>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</si>
  <si>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</si>
  <si>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</si>
  <si>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</si>
  <si>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</si>
  <si>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</si>
  <si>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</si>
  <si>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</si>
  <si>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</si>
  <si>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</si>
  <si>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</si>
  <si>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</si>
  <si>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</si>
  <si>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</si>
  <si>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</si>
  <si>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</si>
  <si>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</si>
  <si>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</si>
  <si>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</si>
  <si>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</si>
  <si>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</si>
  <si>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</si>
  <si>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</si>
  <si>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</si>
  <si>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</si>
  <si>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</si>
  <si>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</si>
  <si>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</si>
  <si>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</si>
  <si>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</si>
  <si>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</si>
  <si>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</si>
  <si>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</si>
  <si>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</si>
  <si>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</si>
  <si>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</si>
  <si>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</si>
  <si>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</si>
  <si>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</si>
  <si>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</si>
  <si>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</si>
  <si>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</si>
  <si>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</si>
  <si>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</si>
  <si>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</si>
  <si>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</si>
  <si>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</si>
  <si>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</si>
  <si>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</si>
  <si>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</si>
  <si>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</si>
  <si>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</si>
  <si>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</si>
  <si>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</si>
  <si>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</si>
  <si>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</si>
  <si>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</si>
  <si>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</si>
  <si>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</si>
  <si>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</si>
  <si>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</si>
  <si>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</si>
  <si>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</si>
  <si>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</si>
  <si>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</si>
  <si>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</si>
  <si>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</si>
  <si>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</si>
  <si>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</si>
  <si>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</si>
  <si>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</si>
  <si>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</si>
  <si>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</si>
  <si>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</si>
  <si>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</si>
  <si>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</si>
  <si>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</si>
  <si>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</si>
  <si>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</si>
  <si>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</si>
  <si>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</si>
  <si>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</si>
  <si>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</si>
  <si>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</si>
  <si>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</si>
  <si>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</si>
  <si>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</si>
  <si>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</si>
  <si>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</si>
  <si>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</si>
  <si>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</si>
  <si>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</si>
  <si>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</si>
  <si>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</si>
  <si>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</si>
  <si>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</si>
  <si>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</si>
  <si>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</si>
  <si>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</si>
  <si>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</si>
  <si>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</si>
  <si>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</si>
  <si>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</si>
  <si>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</si>
  <si>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</si>
  <si>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</si>
  <si>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</si>
  <si>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</si>
  <si>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</si>
  <si>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</si>
  <si>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</si>
  <si>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</si>
  <si>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</si>
  <si>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</si>
  <si>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</si>
  <si>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</si>
  <si>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</si>
  <si>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</si>
  <si>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</si>
  <si>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</si>
  <si>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</si>
  <si>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</si>
  <si>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</si>
  <si>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</si>
  <si>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</si>
  <si>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</si>
  <si>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</si>
  <si>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</si>
  <si>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</si>
  <si>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</si>
  <si>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</si>
  <si>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</si>
  <si>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</si>
  <si>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</si>
  <si>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</si>
  <si>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</si>
  <si>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</si>
  <si>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</si>
  <si>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</si>
  <si>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</si>
  <si>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</si>
  <si>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</si>
  <si>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</si>
  <si>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</si>
  <si>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</si>
  <si>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</si>
  <si>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</si>
  <si>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</si>
  <si>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</si>
  <si>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</si>
  <si>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</si>
  <si>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</si>
  <si>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</si>
  <si>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</si>
  <si>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</si>
  <si>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</si>
  <si>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</si>
  <si>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</si>
  <si>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</si>
  <si>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</si>
  <si>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</si>
  <si>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</si>
  <si>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</si>
  <si>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</si>
  <si>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</si>
  <si>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</si>
  <si>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</si>
  <si>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</si>
  <si>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</si>
  <si>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</si>
  <si>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</si>
  <si>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</si>
  <si>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</si>
  <si>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</si>
  <si>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</si>
  <si>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</si>
  <si>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</si>
  <si>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</si>
  <si>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</si>
  <si>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</si>
  <si>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</si>
  <si>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</si>
  <si>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</si>
  <si>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</si>
  <si>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</si>
  <si>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</si>
  <si>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</si>
  <si>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</si>
  <si>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</si>
  <si>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</si>
  <si>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</si>
  <si>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</si>
  <si>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</si>
  <si>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</si>
  <si>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</si>
  <si>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</si>
  <si>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</si>
  <si>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</si>
  <si>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</si>
  <si>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</si>
  <si>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</si>
  <si>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</si>
  <si>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</si>
  <si>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</si>
  <si>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</si>
  <si>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</si>
  <si>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</si>
  <si>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</si>
  <si>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</si>
  <si>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</si>
  <si>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</si>
  <si>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</si>
  <si>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</si>
  <si>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</si>
  <si>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</si>
  <si>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</si>
  <si>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</si>
  <si>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</si>
  <si>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</si>
  <si>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</si>
  <si>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</si>
  <si>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</si>
  <si>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</si>
  <si>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</si>
  <si>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</si>
  <si>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</si>
  <si>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</si>
  <si>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</si>
  <si>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</si>
  <si>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</si>
  <si>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</si>
  <si>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</si>
  <si>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</si>
  <si>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</si>
  <si>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</si>
  <si>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</si>
  <si>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</si>
  <si>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</si>
  <si>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</si>
  <si>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</si>
  <si>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</si>
  <si>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</si>
  <si>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</si>
  <si>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</si>
  <si>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</si>
  <si>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</si>
  <si>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</si>
  <si>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</si>
  <si>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</si>
  <si>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</si>
  <si>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</si>
  <si>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</si>
  <si>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</si>
  <si>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</si>
  <si>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</si>
  <si>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</si>
  <si>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</si>
  <si>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</si>
  <si>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</si>
  <si>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</si>
  <si>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</si>
  <si>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</si>
  <si>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</si>
  <si>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</si>
  <si>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</si>
  <si>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</si>
  <si>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</si>
  <si>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</si>
  <si>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</si>
  <si>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</si>
  <si>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</si>
  <si>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</si>
  <si>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</si>
  <si>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</si>
  <si>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</si>
  <si>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</si>
  <si>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</si>
  <si>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</si>
  <si>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</si>
  <si>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</si>
  <si>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</si>
  <si>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</si>
  <si>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</si>
  <si>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</si>
  <si>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</si>
  <si>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</si>
  <si>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</si>
  <si>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</si>
  <si>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</si>
  <si>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</si>
  <si>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</si>
  <si>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</si>
  <si>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</si>
  <si>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</si>
  <si>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</si>
  <si>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</si>
  <si>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</si>
  <si>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</si>
  <si>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</si>
  <si>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</si>
  <si>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</si>
  <si>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</si>
  <si>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</si>
  <si>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</si>
  <si>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</si>
  <si>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</si>
  <si>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</si>
  <si>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</si>
  <si>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</si>
  <si>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</si>
  <si>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</si>
  <si>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</si>
  <si>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</si>
  <si>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</si>
  <si>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</si>
  <si>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</si>
  <si>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</si>
  <si>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</si>
  <si>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</si>
  <si>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</si>
  <si>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</si>
  <si>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</si>
  <si>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</si>
  <si>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</si>
  <si>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</si>
  <si>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</si>
  <si>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</si>
  <si>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</si>
  <si>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</si>
  <si>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</si>
  <si>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</si>
  <si>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</si>
  <si>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</si>
  <si>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</si>
  <si>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</si>
  <si>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</si>
  <si>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</si>
  <si>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</si>
  <si>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</si>
  <si>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</si>
  <si>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</si>
  <si>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</si>
  <si>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</si>
  <si>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</si>
  <si>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</si>
  <si>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</si>
  <si>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</si>
  <si>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</si>
  <si>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</si>
  <si>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</si>
  <si>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</si>
  <si>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</si>
  <si>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</si>
  <si>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</si>
  <si>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</si>
  <si>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</si>
  <si>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</si>
  <si>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</si>
  <si>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</si>
  <si>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</si>
  <si>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</si>
  <si>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</si>
  <si>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</si>
  <si>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</si>
  <si>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</si>
  <si>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</si>
  <si>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</si>
  <si>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</si>
  <si>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</si>
  <si>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</si>
  <si>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</si>
  <si>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</si>
  <si>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</si>
  <si>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</si>
  <si>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</si>
  <si>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</si>
  <si>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</si>
  <si>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</si>
  <si>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</si>
  <si>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</si>
  <si>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</si>
  <si>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</si>
  <si>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</si>
  <si>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</si>
  <si>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</si>
  <si>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</si>
  <si>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</si>
  <si>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</si>
  <si>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</si>
  <si>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</si>
  <si>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</si>
  <si>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</si>
  <si>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</si>
  <si>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</si>
  <si>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</si>
  <si>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</si>
  <si>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</si>
  <si>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</si>
  <si>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</si>
  <si>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</si>
  <si>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</si>
  <si>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</si>
  <si>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</si>
  <si>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</si>
  <si>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</si>
  <si>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</si>
  <si>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</si>
  <si>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</si>
  <si>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</si>
  <si>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</si>
  <si>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</si>
  <si>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</si>
  <si>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</si>
  <si>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</si>
  <si>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</si>
  <si>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</si>
  <si>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</si>
  <si>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</si>
  <si>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</si>
  <si>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</si>
  <si>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</si>
  <si>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</si>
  <si>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</si>
  <si>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</si>
  <si>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</si>
  <si>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</si>
  <si>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</si>
  <si>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</si>
  <si>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</si>
  <si>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</si>
  <si>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</si>
  <si>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</si>
  <si>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</si>
  <si>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</si>
  <si>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</si>
  <si>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</si>
  <si>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</si>
  <si>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</si>
  <si>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</si>
  <si>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</si>
  <si>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</si>
  <si>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</si>
  <si>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</si>
  <si>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</si>
  <si>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</si>
  <si>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</si>
  <si>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</si>
  <si>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</si>
  <si>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</si>
  <si>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</si>
  <si>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</si>
  <si>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</si>
  <si>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</si>
  <si>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</si>
  <si>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</si>
  <si>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</si>
  <si>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</si>
  <si>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</si>
  <si>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</si>
  <si>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</si>
  <si>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</si>
  <si>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</si>
  <si>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</si>
  <si>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</si>
  <si>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</si>
  <si>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</si>
  <si>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</si>
  <si>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</si>
  <si>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</si>
  <si>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</si>
  <si>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</si>
  <si>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</si>
  <si>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</si>
  <si>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</si>
  <si>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</si>
  <si>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</si>
  <si>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</si>
  <si>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</si>
  <si>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</si>
  <si>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</si>
  <si>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</si>
  <si>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</si>
  <si>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</si>
  <si>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</si>
  <si>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</si>
  <si>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</si>
  <si>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</si>
  <si>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</si>
  <si>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</si>
  <si>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</si>
  <si>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</si>
  <si>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</si>
  <si>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</si>
  <si>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</si>
  <si>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</si>
  <si>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</si>
  <si>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</si>
  <si>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</si>
  <si>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</si>
  <si>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</si>
  <si>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</si>
  <si>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</si>
  <si>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</si>
  <si>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</si>
  <si>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</si>
  <si>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</si>
  <si>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</si>
  <si>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</si>
  <si>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</si>
  <si>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</si>
  <si>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</si>
  <si>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</si>
  <si>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</si>
  <si>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</si>
  <si>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</si>
  <si>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</si>
  <si>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</si>
  <si>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</si>
  <si>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</si>
  <si>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</si>
  <si>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</si>
  <si>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</si>
  <si>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</si>
  <si>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</si>
  <si>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</si>
  <si>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</si>
  <si>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</si>
  <si>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</si>
  <si>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</si>
  <si>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</si>
  <si>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</si>
  <si>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</si>
  <si>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</si>
  <si>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</si>
  <si>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</si>
  <si>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</si>
  <si>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</si>
  <si>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</si>
  <si>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</si>
  <si>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</si>
  <si>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</si>
  <si>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</si>
  <si>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</si>
  <si>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</si>
  <si>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</si>
  <si>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</si>
  <si>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</si>
  <si>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</si>
  <si>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</si>
  <si>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</si>
  <si>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</si>
  <si>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</si>
  <si>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</si>
  <si>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</si>
  <si>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</si>
  <si>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</si>
  <si>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</si>
  <si>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</si>
  <si>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</si>
  <si>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</si>
  <si>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</si>
  <si>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</si>
  <si>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</si>
  <si>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</si>
  <si>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</si>
  <si>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</si>
  <si>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</si>
  <si>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</si>
  <si>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</si>
  <si>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</si>
  <si>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</si>
  <si>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</si>
  <si>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</si>
  <si>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</si>
  <si>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</si>
  <si>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</si>
  <si>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</si>
  <si>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</si>
  <si>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</si>
  <si>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</si>
  <si>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</si>
  <si>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</si>
  <si>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</si>
  <si>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</si>
  <si>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</si>
  <si>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</si>
  <si>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</si>
  <si>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</si>
  <si>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</si>
  <si>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</si>
  <si>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</si>
  <si>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</si>
  <si>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</si>
  <si>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</si>
  <si>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</si>
  <si>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</si>
  <si>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</si>
  <si>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</si>
  <si>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</si>
  <si>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</si>
  <si>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</si>
  <si>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</si>
  <si>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</si>
  <si>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</si>
  <si>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</si>
  <si>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</si>
  <si>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</si>
  <si>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</si>
  <si>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</si>
  <si>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</si>
  <si>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</si>
  <si>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</si>
  <si>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</si>
  <si>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</si>
  <si>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</si>
  <si>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</si>
  <si>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</si>
  <si>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</si>
  <si>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</si>
  <si>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</si>
  <si>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</si>
  <si>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</si>
  <si>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</si>
  <si>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</si>
  <si>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</si>
  <si>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</si>
  <si>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</si>
  <si>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</si>
  <si>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</si>
  <si>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</si>
  <si>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</si>
  <si>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</si>
  <si>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</si>
  <si>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</si>
  <si>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</si>
  <si>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</si>
  <si>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</si>
  <si>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</si>
  <si>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</si>
  <si>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</si>
  <si>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</si>
  <si>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</si>
  <si>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</si>
  <si>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</si>
  <si>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</si>
  <si>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</si>
  <si>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</si>
  <si>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</si>
  <si>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</si>
  <si>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</si>
  <si>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</si>
  <si>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</si>
  <si>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</si>
  <si>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</si>
  <si>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</si>
  <si>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</si>
  <si>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</si>
  <si>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</si>
  <si>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</si>
  <si>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</si>
  <si>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</si>
  <si>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</si>
  <si>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</si>
  <si>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</si>
  <si>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</si>
  <si>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</si>
  <si>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</si>
  <si>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</si>
  <si>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</si>
  <si>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</si>
  <si>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</si>
  <si>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</si>
  <si>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</si>
  <si>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</si>
  <si>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</si>
  <si>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</si>
  <si>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</si>
  <si>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</si>
  <si>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</si>
  <si>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</si>
  <si>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</si>
  <si>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</si>
  <si>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</si>
  <si>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</si>
  <si>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</si>
  <si>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</si>
  <si>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</si>
  <si>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</si>
  <si>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</si>
  <si>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</si>
  <si>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</si>
  <si>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</si>
  <si>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</si>
  <si>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</si>
  <si>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</si>
  <si>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</si>
  <si>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</si>
  <si>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</si>
  <si>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</si>
  <si>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</si>
  <si>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</si>
  <si>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</si>
  <si>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</si>
  <si>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</si>
  <si>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</si>
  <si>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</si>
  <si>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</si>
  <si>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</si>
  <si>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</si>
  <si>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</si>
  <si>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</si>
  <si>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</si>
  <si>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</si>
  <si>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</si>
  <si>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</si>
  <si>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</si>
  <si>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</si>
  <si>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</si>
  <si>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</si>
  <si>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</si>
  <si>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</si>
  <si>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</si>
  <si>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</si>
  <si>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</si>
  <si>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</si>
  <si>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</si>
  <si>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</si>
  <si>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</si>
  <si>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</si>
  <si>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</si>
  <si>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</si>
  <si>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</si>
  <si>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</si>
  <si>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</si>
  <si>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</si>
  <si>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</si>
  <si>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</si>
  <si>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</si>
  <si>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</si>
  <si>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</si>
  <si>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</si>
  <si>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</si>
  <si>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</si>
  <si>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</si>
  <si>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</si>
  <si>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</si>
  <si>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</si>
  <si>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</si>
  <si>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</si>
  <si>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</si>
  <si>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</si>
  <si>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</si>
  <si>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</si>
  <si>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</si>
  <si>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</si>
  <si>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</si>
  <si>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</si>
  <si>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</si>
  <si>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</si>
  <si>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</si>
  <si>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</si>
  <si>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</si>
  <si>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</si>
  <si>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</si>
  <si>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</si>
  <si>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</si>
  <si>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</si>
  <si>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</si>
  <si>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</si>
  <si>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</si>
  <si>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</si>
  <si>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</si>
  <si>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</si>
  <si>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</si>
  <si>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</si>
  <si>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</si>
  <si>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</si>
  <si>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</si>
  <si>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</si>
  <si>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</si>
  <si>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</si>
  <si>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</si>
  <si>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</si>
  <si>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</si>
  <si>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</si>
  <si>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</si>
  <si>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</si>
  <si>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</si>
  <si>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</si>
  <si>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</si>
  <si>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</si>
  <si>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</si>
  <si>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</si>
  <si>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</si>
  <si>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</si>
  <si>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</si>
  <si>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</si>
  <si>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</si>
  <si>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</si>
  <si>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</si>
  <si>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</si>
  <si>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</si>
  <si>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</si>
  <si>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</si>
  <si>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</si>
  <si>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</si>
  <si>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</si>
  <si>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</si>
  <si>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</si>
  <si>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</si>
  <si>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</si>
  <si>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</si>
  <si>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</si>
  <si>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</si>
  <si>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</si>
  <si>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</si>
  <si>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</si>
  <si>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</si>
  <si>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</si>
  <si>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</si>
  <si>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</si>
  <si>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</si>
  <si>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</si>
  <si>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</si>
  <si>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</si>
  <si>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</si>
  <si>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</si>
  <si>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</si>
  <si>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</si>
  <si>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</si>
  <si>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</si>
  <si>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</si>
  <si>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</si>
  <si>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</si>
  <si>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</si>
  <si>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</si>
  <si>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</si>
  <si>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</si>
  <si>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</si>
  <si>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</si>
  <si>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</si>
  <si>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</si>
  <si>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</si>
  <si>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</si>
  <si>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</si>
  <si>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</si>
  <si>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</si>
  <si>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</si>
  <si>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</si>
  <si>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</si>
  <si>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</si>
  <si>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</si>
  <si>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</si>
  <si>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</si>
  <si>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</si>
  <si>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</si>
  <si>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</si>
  <si>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</si>
  <si>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</si>
  <si>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</si>
  <si>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</si>
  <si>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</si>
  <si>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</si>
  <si>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</si>
  <si>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</si>
  <si>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</si>
  <si>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</si>
  <si>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</si>
  <si>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</si>
  <si>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</si>
  <si>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</si>
  <si>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</si>
  <si>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</si>
  <si>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</si>
  <si>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</si>
  <si>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</si>
  <si>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</si>
  <si>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</si>
  <si>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</si>
  <si>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</si>
  <si>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</si>
  <si>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</si>
  <si>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</si>
  <si>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</si>
  <si>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</si>
  <si>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</si>
  <si>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</si>
  <si>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</si>
  <si>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</si>
  <si>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</si>
  <si>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</si>
  <si>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</si>
  <si>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</si>
  <si>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</si>
  <si>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</si>
  <si>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</si>
  <si>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</si>
  <si>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</si>
  <si>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</si>
  <si>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</si>
  <si>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</si>
  <si>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</si>
  <si>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</si>
  <si>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</si>
  <si>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</si>
  <si>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</si>
  <si>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</si>
  <si>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</si>
  <si>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</si>
  <si>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</si>
  <si>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</si>
  <si>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</si>
  <si>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</si>
  <si>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</si>
  <si>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</si>
  <si>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</si>
  <si>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</si>
  <si>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</si>
  <si>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</si>
  <si>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</si>
  <si>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</si>
  <si>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</si>
  <si>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</si>
  <si>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</si>
  <si>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</si>
  <si>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</si>
  <si>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</si>
  <si>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</si>
  <si>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</si>
  <si>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</si>
  <si>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</si>
  <si>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</si>
  <si>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</si>
  <si>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</si>
  <si>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</si>
  <si>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</si>
  <si>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</si>
  <si>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</si>
  <si>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</si>
  <si>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</si>
  <si>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</si>
  <si>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</si>
  <si>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</si>
  <si>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</si>
  <si>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</si>
  <si>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</si>
  <si>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</si>
  <si>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</si>
  <si>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</si>
  <si>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</si>
  <si>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</si>
  <si>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</si>
  <si>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</si>
  <si>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</si>
  <si>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</si>
  <si>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</si>
  <si>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</si>
  <si>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</si>
  <si>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</si>
  <si>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</si>
  <si>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</si>
  <si>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</si>
  <si>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</si>
  <si>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</si>
  <si>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</si>
  <si>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</si>
  <si>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</si>
  <si>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</si>
  <si>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</si>
  <si>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</si>
  <si>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</si>
  <si>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</si>
  <si>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</si>
  <si>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</si>
  <si>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</si>
  <si>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</si>
  <si>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</si>
  <si>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</si>
  <si>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</si>
  <si>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</si>
  <si>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</si>
  <si>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</si>
  <si>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</si>
  <si>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</si>
  <si>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</si>
  <si>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</si>
  <si>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</si>
  <si>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</si>
  <si>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</si>
  <si>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</si>
  <si>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</si>
  <si>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</si>
  <si>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</si>
  <si>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</si>
  <si>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</si>
  <si>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</si>
  <si>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</si>
  <si>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</si>
  <si>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</si>
  <si>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</si>
  <si>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</si>
  <si>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</si>
  <si>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</si>
  <si>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</si>
  <si>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</si>
  <si>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</si>
  <si>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</si>
  <si>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</si>
  <si>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</si>
  <si>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</si>
  <si>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</si>
  <si>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</si>
  <si>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</si>
  <si>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</si>
  <si>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</si>
  <si>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</si>
  <si>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</si>
  <si>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</si>
  <si>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</si>
  <si>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</si>
  <si>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</si>
  <si>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</si>
  <si>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</si>
  <si>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</si>
  <si>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</si>
  <si>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</si>
  <si>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</si>
  <si>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</si>
  <si>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</si>
  <si>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</si>
  <si>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</si>
  <si>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</si>
  <si>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</si>
  <si>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</si>
  <si>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</si>
  <si>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</si>
  <si>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</si>
  <si>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</si>
  <si>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</si>
  <si>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</si>
  <si>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</si>
  <si>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</si>
  <si>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</si>
  <si>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</si>
  <si>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</si>
  <si>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</si>
  <si>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</si>
  <si>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</si>
  <si>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</si>
  <si>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</si>
  <si>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</si>
  <si>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</si>
  <si>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</si>
  <si>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</si>
  <si>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</si>
  <si>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</si>
  <si>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</si>
  <si>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</si>
  <si>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</si>
  <si>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</si>
  <si>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</si>
  <si>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</si>
  <si>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</si>
  <si>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</si>
  <si>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</si>
  <si>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</si>
  <si>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</si>
  <si>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</si>
  <si>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</si>
  <si>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</si>
  <si>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</si>
  <si>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</si>
  <si>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</si>
  <si>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</si>
  <si>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</si>
  <si>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</si>
  <si>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</si>
  <si>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</si>
  <si>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</si>
  <si>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</si>
  <si>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</si>
  <si>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</si>
  <si>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</si>
  <si>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</si>
  <si>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</si>
  <si>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</si>
  <si>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</si>
  <si>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</si>
  <si>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</si>
  <si>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</si>
  <si>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</si>
  <si>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</si>
  <si>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</si>
  <si>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</si>
  <si>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</si>
  <si>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</si>
  <si>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</si>
  <si>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</si>
  <si>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</si>
  <si>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</si>
  <si>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</si>
  <si>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</si>
  <si>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</si>
  <si>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</si>
  <si>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</si>
  <si>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</si>
  <si>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</si>
  <si>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</si>
  <si>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</si>
  <si>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</si>
  <si>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</si>
  <si>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</si>
  <si>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</si>
  <si>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</si>
  <si>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</si>
  <si>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</si>
  <si>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</si>
  <si>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</si>
  <si>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</si>
  <si>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</si>
  <si>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</si>
  <si>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</si>
  <si>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</si>
  <si>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</si>
  <si>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</si>
  <si>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</si>
  <si>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</si>
  <si>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</si>
  <si>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</si>
  <si>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</si>
  <si>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</si>
  <si>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</si>
  <si>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</si>
  <si>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</si>
  <si>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</si>
  <si>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</si>
  <si>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</si>
  <si>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</si>
  <si>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</si>
  <si>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</si>
  <si>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</si>
  <si>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</si>
  <si>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</si>
  <si>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</si>
  <si>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</si>
  <si>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</si>
  <si>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</si>
  <si>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</si>
  <si>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</si>
  <si>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</si>
  <si>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</si>
  <si>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</si>
  <si>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</si>
  <si>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</si>
  <si>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</si>
  <si>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</si>
  <si>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</si>
  <si>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</si>
  <si>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</si>
  <si>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</si>
  <si>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</si>
  <si>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</si>
  <si>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</si>
  <si>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</si>
  <si>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</si>
  <si>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</si>
  <si>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</si>
  <si>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</si>
  <si>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</si>
  <si>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</si>
  <si>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</si>
  <si>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</si>
  <si>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</si>
  <si>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</si>
  <si>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</si>
  <si>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</si>
  <si>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</si>
  <si>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</si>
  <si>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</si>
  <si>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</si>
  <si>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</si>
  <si>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</si>
  <si>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</si>
  <si>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</si>
  <si>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</si>
  <si>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</si>
  <si>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</si>
  <si>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</si>
  <si>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</si>
  <si>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</si>
  <si>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</si>
  <si>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</si>
  <si>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</si>
  <si>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</si>
  <si>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</si>
  <si>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</si>
  <si>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</si>
  <si>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</si>
  <si>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</si>
  <si>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</si>
  <si>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</si>
  <si>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</si>
  <si>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</si>
  <si>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</si>
  <si>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</si>
  <si>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</si>
  <si>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</si>
  <si>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</si>
  <si>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</si>
  <si>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</si>
  <si>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</si>
  <si>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</si>
  <si>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</si>
  <si>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</si>
  <si>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</si>
  <si>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</si>
  <si>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</si>
  <si>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</si>
  <si>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</si>
  <si>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</si>
  <si>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</si>
  <si>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</si>
  <si>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</si>
  <si>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</si>
  <si>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</si>
  <si>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</si>
  <si>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</si>
  <si>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</si>
  <si>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</si>
  <si>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</si>
  <si>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</si>
  <si>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</si>
  <si>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</si>
  <si>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</si>
  <si>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</si>
  <si>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</si>
  <si>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</si>
  <si>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</si>
  <si>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</si>
  <si>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</si>
  <si>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</si>
  <si>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</si>
  <si>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</si>
  <si>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</si>
  <si>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</si>
  <si>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</si>
  <si>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</si>
  <si>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</si>
  <si>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</si>
  <si>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</si>
  <si>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</si>
  <si>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</si>
  <si>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</si>
  <si>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</si>
  <si>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</si>
  <si>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</si>
  <si>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</si>
  <si>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</si>
  <si>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</si>
  <si>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</si>
  <si>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</si>
  <si>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</si>
  <si>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</si>
  <si>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</si>
  <si>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</si>
  <si>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</si>
  <si>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</si>
  <si>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</si>
  <si>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</si>
  <si>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</si>
  <si>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</si>
  <si>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</si>
  <si>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</si>
  <si>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</si>
  <si>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</si>
  <si>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</si>
  <si>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</si>
  <si>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</si>
  <si>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</si>
  <si>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</si>
  <si>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</si>
  <si>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</si>
  <si>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</si>
  <si>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</si>
  <si>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</si>
  <si>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</si>
  <si>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</si>
  <si>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</si>
  <si>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</si>
  <si>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</si>
  <si>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</si>
  <si>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</si>
  <si>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</si>
  <si>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</si>
  <si>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</si>
  <si>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</si>
  <si>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</si>
  <si>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</si>
  <si>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</si>
  <si>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</si>
  <si>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</si>
  <si>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</si>
  <si>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</si>
  <si>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</si>
  <si>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</si>
  <si>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</si>
  <si>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</si>
  <si>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</si>
  <si>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</si>
  <si>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</si>
  <si>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</si>
  <si>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</si>
  <si>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</si>
  <si>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</si>
  <si>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</si>
  <si>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</si>
  <si>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</si>
  <si>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</si>
  <si>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</si>
  <si>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</si>
  <si>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</si>
  <si>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</si>
  <si>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</si>
  <si>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</si>
  <si>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</si>
  <si>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</si>
  <si>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</si>
  <si>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</si>
  <si>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</si>
  <si>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</si>
  <si>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</si>
  <si>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</si>
  <si>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</si>
  <si>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</si>
  <si>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</si>
  <si>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</si>
  <si>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</si>
  <si>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</si>
  <si>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</si>
  <si>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</si>
  <si>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</si>
  <si>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</si>
  <si>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</si>
  <si>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</si>
  <si>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</si>
  <si>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</si>
  <si>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</si>
  <si>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</si>
  <si>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</si>
  <si>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</si>
  <si>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</si>
  <si>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</si>
  <si>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</si>
  <si>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</si>
  <si>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</si>
  <si>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</si>
  <si>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</si>
  <si>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</si>
  <si>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</si>
  <si>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</si>
  <si>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</si>
  <si>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</si>
  <si>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</si>
  <si>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</si>
  <si>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</si>
  <si>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</si>
  <si>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</si>
  <si>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</si>
  <si>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</si>
  <si>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</si>
  <si>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</si>
  <si>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</si>
  <si>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</si>
  <si>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</si>
  <si>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</si>
  <si>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</si>
  <si>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</si>
  <si>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</si>
  <si>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</si>
  <si>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</si>
  <si>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</si>
  <si>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</si>
  <si>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</si>
  <si>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</si>
  <si>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</si>
  <si>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</si>
  <si>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</si>
  <si>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</si>
  <si>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</si>
  <si>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</si>
  <si>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</si>
  <si>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</si>
  <si>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</si>
  <si>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</si>
  <si>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</si>
  <si>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</si>
  <si>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</si>
  <si>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</si>
  <si>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</si>
  <si>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</si>
  <si>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</si>
  <si>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</si>
  <si>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</si>
  <si>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</si>
  <si>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</si>
  <si>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</si>
  <si>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</si>
  <si>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</si>
  <si>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</si>
  <si>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</si>
  <si>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</si>
  <si>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</si>
  <si>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</si>
  <si>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</si>
  <si>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</si>
  <si>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</si>
  <si>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</si>
  <si>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</si>
  <si>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</si>
  <si>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</si>
  <si>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</si>
  <si>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</si>
  <si>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</si>
  <si>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</si>
  <si>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</si>
  <si>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</si>
  <si>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</si>
  <si>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</si>
  <si>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</si>
  <si>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</si>
  <si>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</si>
  <si>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</si>
  <si>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</si>
  <si>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</si>
  <si>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</si>
  <si>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</si>
  <si>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</si>
  <si>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</si>
  <si>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</si>
  <si>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</si>
  <si>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</si>
  <si>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</si>
  <si>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</si>
  <si>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</si>
  <si>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</si>
  <si>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</si>
  <si>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</si>
  <si>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</si>
  <si>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</si>
  <si>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</si>
  <si>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</si>
  <si>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</si>
  <si>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</si>
  <si>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</si>
  <si>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</si>
  <si>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</si>
  <si>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</si>
  <si>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</si>
  <si>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</si>
  <si>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</si>
  <si>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</si>
  <si>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</si>
  <si>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</si>
  <si>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</si>
  <si>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</si>
  <si>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</si>
  <si>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</si>
  <si>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</si>
  <si>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</si>
  <si>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</si>
  <si>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</si>
  <si>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</si>
  <si>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</si>
  <si>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</si>
  <si>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</si>
  <si>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</si>
  <si>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</si>
  <si>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</si>
  <si>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</si>
  <si>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</si>
  <si>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</si>
  <si>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</si>
  <si>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</si>
  <si>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</si>
  <si>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</si>
  <si>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</si>
  <si>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</si>
  <si>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</si>
  <si>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</si>
  <si>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</si>
  <si>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</si>
  <si>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</si>
  <si>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</si>
  <si>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</si>
  <si>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</si>
  <si>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</si>
  <si>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</si>
  <si>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</si>
  <si>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</si>
  <si>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</si>
  <si>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</si>
  <si>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</si>
  <si>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</si>
  <si>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</si>
  <si>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</si>
  <si>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</si>
  <si>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</si>
  <si>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</si>
  <si>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</si>
  <si>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</si>
  <si>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</si>
  <si>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</si>
  <si>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</si>
  <si>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</si>
  <si>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</si>
  <si>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</si>
  <si>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</si>
  <si>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</si>
  <si>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</si>
  <si>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</si>
  <si>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</si>
  <si>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</si>
  <si>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</si>
  <si>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</si>
  <si>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</si>
  <si>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</si>
  <si>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</si>
  <si>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</si>
  <si>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</si>
  <si>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</si>
  <si>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</si>
  <si>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</si>
  <si>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</si>
  <si>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</si>
  <si>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</si>
  <si>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</si>
  <si>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</si>
  <si>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</si>
  <si>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</si>
  <si>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</si>
  <si>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</si>
  <si>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</si>
  <si>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</si>
  <si>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</si>
  <si>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</si>
  <si>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</si>
  <si>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</si>
  <si>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</si>
  <si>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</si>
  <si>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</si>
  <si>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</si>
  <si>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</si>
  <si>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</si>
  <si>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</si>
  <si>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</si>
  <si>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</si>
  <si>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</si>
  <si>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</si>
  <si>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</si>
  <si>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</si>
  <si>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</si>
  <si>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</si>
  <si>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</si>
  <si>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</si>
  <si>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</si>
  <si>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</si>
  <si>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</si>
  <si>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</si>
  <si>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</si>
  <si>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</si>
  <si>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</si>
  <si>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</si>
  <si>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</si>
  <si>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</si>
  <si>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</si>
  <si>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</si>
  <si>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</si>
  <si>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</si>
  <si>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</si>
  <si>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</si>
  <si>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</si>
  <si>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</si>
  <si>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</si>
  <si>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</si>
  <si>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</si>
  <si>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</si>
  <si>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</si>
  <si>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</si>
  <si>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</si>
  <si>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</si>
  <si>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</si>
  <si>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</si>
  <si>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</si>
  <si>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</si>
  <si>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</si>
  <si>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</si>
  <si>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</si>
  <si>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</si>
  <si>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</si>
  <si>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</si>
  <si>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</si>
  <si>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</si>
  <si>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</si>
  <si>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</si>
  <si>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</si>
  <si>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</si>
  <si>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</si>
  <si>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</si>
  <si>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</si>
  <si>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</si>
  <si>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</si>
  <si>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</si>
  <si>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</si>
  <si>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</si>
  <si>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</si>
  <si>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</si>
  <si>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</si>
  <si>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</si>
  <si>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</si>
  <si>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</si>
  <si>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</si>
  <si>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</si>
  <si>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</si>
  <si>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</si>
  <si>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</si>
  <si>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</si>
  <si>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</si>
  <si>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</si>
  <si>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</si>
  <si>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</si>
  <si>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</si>
  <si>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</si>
  <si>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</si>
  <si>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</si>
  <si>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</si>
  <si>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</si>
  <si>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</si>
  <si>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</si>
  <si>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</si>
  <si>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</si>
  <si>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</si>
  <si>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</si>
  <si>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</si>
  <si>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</si>
  <si>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</si>
  <si>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</si>
  <si>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</si>
  <si>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</si>
  <si>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</si>
  <si>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</si>
  <si>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</si>
  <si>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</si>
  <si>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</si>
  <si>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</si>
  <si>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</si>
  <si>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</si>
  <si>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</si>
  <si>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</si>
  <si>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</si>
  <si>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</si>
  <si>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</si>
  <si>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</si>
  <si>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</si>
  <si>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</si>
  <si>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</si>
  <si>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</si>
  <si>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</si>
  <si>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</si>
  <si>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</si>
  <si>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</si>
  <si>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</si>
  <si>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</si>
  <si>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</si>
  <si>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</si>
  <si>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</si>
  <si>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</si>
  <si>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</si>
  <si>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</si>
  <si>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</si>
  <si>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</si>
  <si>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</si>
  <si>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</si>
  <si>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</si>
  <si>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</si>
  <si>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</si>
  <si>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</si>
  <si>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</si>
  <si>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</si>
  <si>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</si>
  <si>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</si>
  <si>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</si>
  <si>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</si>
  <si>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</si>
  <si>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</si>
  <si>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</si>
  <si>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</si>
  <si>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</si>
  <si>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</si>
  <si>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</si>
  <si>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</si>
  <si>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</si>
  <si>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</si>
  <si>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</si>
  <si>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</si>
  <si>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</si>
  <si>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</si>
  <si>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</si>
  <si>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</si>
  <si>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</si>
  <si>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</si>
  <si>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</si>
  <si>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</si>
  <si>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</si>
  <si>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</si>
  <si>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</si>
  <si>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</si>
  <si>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</si>
  <si>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</si>
  <si>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</si>
  <si>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</si>
  <si>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</si>
  <si>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</si>
  <si>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</si>
  <si>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</si>
  <si>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</si>
  <si>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</si>
  <si>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</si>
  <si>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</si>
  <si>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</si>
  <si>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</si>
  <si>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</si>
  <si>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</si>
  <si>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</si>
  <si>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</si>
  <si>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</si>
  <si>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</si>
  <si>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</si>
  <si>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</si>
  <si>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</si>
  <si>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</si>
  <si>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</si>
  <si>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</si>
  <si>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</si>
  <si>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</si>
  <si>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</si>
  <si>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</si>
  <si>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</si>
  <si>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</si>
  <si>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</si>
  <si>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</si>
  <si>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</si>
  <si>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</si>
  <si>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</si>
  <si>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</si>
  <si>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</si>
  <si>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</si>
  <si>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</si>
  <si>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</si>
  <si>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</si>
  <si>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</si>
  <si>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</si>
  <si>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</si>
  <si>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</si>
  <si>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</si>
  <si>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</si>
  <si>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</si>
  <si>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</si>
  <si>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</si>
  <si>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</si>
  <si>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</si>
  <si>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</si>
  <si>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</si>
  <si>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</si>
  <si>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</si>
  <si>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</si>
  <si>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</si>
  <si>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</si>
  <si>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</si>
  <si>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</si>
  <si>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</si>
  <si>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</si>
  <si>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</si>
  <si>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</si>
  <si>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</si>
  <si>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</si>
  <si>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</si>
  <si>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</si>
  <si>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</si>
  <si>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</si>
  <si>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</si>
  <si>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</si>
  <si>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</si>
  <si>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</si>
  <si>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</si>
  <si>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</si>
  <si>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</si>
  <si>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</si>
  <si>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</si>
  <si>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</si>
  <si>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</si>
  <si>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</si>
  <si>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</si>
  <si>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</si>
  <si>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</si>
  <si>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</si>
  <si>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</si>
  <si>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</si>
  <si>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</si>
  <si>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</si>
  <si>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</si>
  <si>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</si>
  <si>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</si>
  <si>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</si>
  <si>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</si>
  <si>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</si>
  <si>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</si>
  <si>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</si>
  <si>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</si>
  <si>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</si>
  <si>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</si>
  <si>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</si>
  <si>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</si>
  <si>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</si>
  <si>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</si>
  <si>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</si>
  <si>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</si>
  <si>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</si>
  <si>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</si>
  <si>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</si>
  <si>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</si>
  <si>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</si>
  <si>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</si>
  <si>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</si>
  <si>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</si>
  <si>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</si>
  <si>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</si>
  <si>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</si>
  <si>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</si>
  <si>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</si>
  <si>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</si>
  <si>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</si>
  <si>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</si>
  <si>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</si>
  <si>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</si>
  <si>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</si>
  <si>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</si>
  <si>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</si>
  <si>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</si>
  <si>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</si>
  <si>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</si>
  <si>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</si>
  <si>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</si>
  <si>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</si>
  <si>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</si>
  <si>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</si>
  <si>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</si>
  <si>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</si>
  <si>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</si>
  <si>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</si>
  <si>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</si>
  <si>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</si>
  <si>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</si>
  <si>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</si>
  <si>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</si>
  <si>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</si>
  <si>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</si>
  <si>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</si>
  <si>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</si>
  <si>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</si>
  <si>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</si>
  <si>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</si>
  <si>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</si>
  <si>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</si>
  <si>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</si>
  <si>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</si>
  <si>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</si>
  <si>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</si>
  <si>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</si>
  <si>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</si>
  <si>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</si>
  <si>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</si>
  <si>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</si>
  <si>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</si>
  <si>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</si>
  <si>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</si>
  <si>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</si>
  <si>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</si>
  <si>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</si>
  <si>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</si>
  <si>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</si>
  <si>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</si>
  <si>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</si>
  <si>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</si>
  <si>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</si>
  <si>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</si>
  <si>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</si>
  <si>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</si>
  <si>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</si>
  <si>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</si>
  <si>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</si>
  <si>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</si>
  <si>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</si>
  <si>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</si>
  <si>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</si>
  <si>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</si>
  <si>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</si>
  <si>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</si>
  <si>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</si>
  <si>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</si>
  <si>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</si>
  <si>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</si>
  <si>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</si>
  <si>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</si>
  <si>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</si>
  <si>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</si>
  <si>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</si>
  <si>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</si>
  <si>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</si>
  <si>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</si>
  <si>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</si>
  <si>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</si>
  <si>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</si>
  <si>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</si>
  <si>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</si>
  <si>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</si>
  <si>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</si>
  <si>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</si>
  <si>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</si>
  <si>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</si>
  <si>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</si>
  <si>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</si>
  <si>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</si>
  <si>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</si>
  <si>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</si>
  <si>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</si>
  <si>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</si>
  <si>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</si>
  <si>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</si>
  <si>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</si>
  <si>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</si>
  <si>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</si>
  <si>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</si>
  <si>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</si>
  <si>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</si>
  <si>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</si>
  <si>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</si>
  <si>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</si>
  <si>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</si>
  <si>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</si>
  <si>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</si>
  <si>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</si>
  <si>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</si>
  <si>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</si>
  <si>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</si>
  <si>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</si>
  <si>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</si>
  <si>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</si>
  <si>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</si>
  <si>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</si>
  <si>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</si>
  <si>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</si>
  <si>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</si>
  <si>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</si>
  <si>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</si>
  <si>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</si>
  <si>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</si>
  <si>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</si>
  <si>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</si>
  <si>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</si>
  <si>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</si>
  <si>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</si>
  <si>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</si>
  <si>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</si>
  <si>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</si>
  <si>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</si>
  <si>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</si>
  <si>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</si>
  <si>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</si>
  <si>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</si>
  <si>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</si>
  <si>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</si>
  <si>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</si>
  <si>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</si>
  <si>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</si>
  <si>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</si>
  <si>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</si>
  <si>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</si>
  <si>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</si>
  <si>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</si>
  <si>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</si>
  <si>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</si>
  <si>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</si>
  <si>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</si>
  <si>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</si>
  <si>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</si>
  <si>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</si>
  <si>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</si>
  <si>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</si>
  <si>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</si>
  <si>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</si>
  <si>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</si>
  <si>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</si>
  <si>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</si>
  <si>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</si>
  <si>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</si>
  <si>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</si>
  <si>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</si>
  <si>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</si>
  <si>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</si>
  <si>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</si>
  <si>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</si>
  <si>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</si>
  <si>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</si>
  <si>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</si>
  <si>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</si>
  <si>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</si>
  <si>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</si>
  <si>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</si>
  <si>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</si>
  <si>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</si>
  <si>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</si>
  <si>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</si>
  <si>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</si>
  <si>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</si>
  <si>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</si>
  <si>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</si>
  <si>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</si>
  <si>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</si>
  <si>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</si>
  <si>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</si>
  <si>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</si>
  <si>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</si>
  <si>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</si>
  <si>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</si>
  <si>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</si>
  <si>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</si>
  <si>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</si>
  <si>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</si>
  <si>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</si>
  <si>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</si>
  <si>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</si>
  <si>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</si>
  <si>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</si>
  <si>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</si>
  <si>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</si>
  <si>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</si>
  <si>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</si>
  <si>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</si>
  <si>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</si>
  <si>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</si>
  <si>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</si>
  <si>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</si>
  <si>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</si>
  <si>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</si>
  <si>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</si>
  <si>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</si>
  <si>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</si>
  <si>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</si>
  <si>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</si>
  <si>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</si>
  <si>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</si>
  <si>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</si>
  <si>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</si>
  <si>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</si>
  <si>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</si>
  <si>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</si>
  <si>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</si>
  <si>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</si>
  <si>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</si>
  <si>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</si>
  <si>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</si>
  <si>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</si>
  <si>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</si>
  <si>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</si>
  <si>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</si>
  <si>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</si>
  <si>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</si>
  <si>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</si>
  <si>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</si>
  <si>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</si>
  <si>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</si>
  <si>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</si>
  <si>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</si>
  <si>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</si>
  <si>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</si>
  <si>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</si>
  <si>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</si>
  <si>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</si>
  <si>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</si>
  <si>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</si>
  <si>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</si>
  <si>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</si>
  <si>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</si>
  <si>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</si>
  <si>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</si>
  <si>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</si>
  <si>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</si>
  <si>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</si>
  <si>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</si>
  <si>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</si>
  <si>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</si>
  <si>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</si>
  <si>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</si>
  <si>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</si>
  <si>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</si>
  <si>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</si>
  <si>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</si>
  <si>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</si>
  <si>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</si>
  <si>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</si>
  <si>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</si>
  <si>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</si>
  <si>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</si>
  <si>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</si>
  <si>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</si>
  <si>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</si>
  <si>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</si>
  <si>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</si>
  <si>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</si>
  <si>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</si>
  <si>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</si>
  <si>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</si>
  <si>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</si>
  <si>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</si>
  <si>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</si>
  <si>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</si>
  <si>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</si>
  <si>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</si>
  <si>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</si>
  <si>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</si>
  <si>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</si>
  <si>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</si>
  <si>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</si>
  <si>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</si>
  <si>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</si>
  <si>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</si>
  <si>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</si>
  <si>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</si>
  <si>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</si>
  <si>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</si>
  <si>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</si>
  <si>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</si>
  <si>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</si>
  <si>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</si>
  <si>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</si>
  <si>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</si>
  <si>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</si>
  <si>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</si>
  <si>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</si>
  <si>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</si>
  <si>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</si>
  <si>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</si>
  <si>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</si>
  <si>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</si>
  <si>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</si>
  <si>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</si>
  <si>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</si>
  <si>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</si>
  <si>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</si>
  <si>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</si>
  <si>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</si>
  <si>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</si>
  <si>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</si>
  <si>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</si>
  <si>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</si>
  <si>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</si>
  <si>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</si>
  <si>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</si>
  <si>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</si>
  <si>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</si>
  <si>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</si>
  <si>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</si>
  <si>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</si>
  <si>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</si>
  <si>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</si>
  <si>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</si>
  <si>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</si>
  <si>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</si>
  <si>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</si>
  <si>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</si>
  <si>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</si>
  <si>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</si>
  <si>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</si>
  <si>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</si>
  <si>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</si>
  <si>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</si>
  <si>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</si>
  <si>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</si>
  <si>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</si>
  <si>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</si>
  <si>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</si>
  <si>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</si>
  <si>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</si>
  <si>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</si>
  <si>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</si>
  <si>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</si>
  <si>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</si>
  <si>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</si>
  <si>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</si>
  <si>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</si>
  <si>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</si>
  <si>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</si>
  <si>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</si>
  <si>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</si>
  <si>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</si>
  <si>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</si>
  <si>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</si>
  <si>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</si>
  <si>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</si>
  <si>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</si>
  <si>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</si>
  <si>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</si>
  <si>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</si>
  <si>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</si>
  <si>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</si>
  <si>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</si>
  <si>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</si>
  <si>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</si>
  <si>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</si>
  <si>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</si>
  <si>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</si>
  <si>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</si>
  <si>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</si>
  <si>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</si>
  <si>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</si>
  <si>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</si>
  <si>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</si>
  <si>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</si>
  <si>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</si>
  <si>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</si>
  <si>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</si>
  <si>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</si>
  <si>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</si>
  <si>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</si>
  <si>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</si>
  <si>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</si>
  <si>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</si>
  <si>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</si>
  <si>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</si>
  <si>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</si>
  <si>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</si>
  <si>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</si>
  <si>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</si>
  <si>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</si>
  <si>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</si>
  <si>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</si>
  <si>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</si>
  <si>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</si>
  <si>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</si>
  <si>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</si>
  <si>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</si>
  <si>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</si>
  <si>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</si>
  <si>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</si>
  <si>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</si>
  <si>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</si>
  <si>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</si>
  <si>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</si>
  <si>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</si>
  <si>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</si>
  <si>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</si>
  <si>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</si>
  <si>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</si>
  <si>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</si>
  <si>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</si>
  <si>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</si>
  <si>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</si>
  <si>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</si>
  <si>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</si>
  <si>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</si>
  <si>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</si>
  <si>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</si>
  <si>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</si>
  <si>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</si>
  <si>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</si>
  <si>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</si>
  <si>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</si>
  <si>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</si>
  <si>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</si>
  <si>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</si>
  <si>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</si>
  <si>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</si>
  <si>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</si>
  <si>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</si>
  <si>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</si>
  <si>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</si>
  <si>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</si>
  <si>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</si>
  <si>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</si>
  <si>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</si>
  <si>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</si>
  <si>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</si>
  <si>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</si>
  <si>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</si>
  <si>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</si>
  <si>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</si>
  <si>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</si>
  <si>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</si>
  <si>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</si>
  <si>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</si>
  <si>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</si>
  <si>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</si>
  <si>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</si>
  <si>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</si>
  <si>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</si>
  <si>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</si>
  <si>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</si>
  <si>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</si>
  <si>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</si>
  <si>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</si>
  <si>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</si>
  <si>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</si>
  <si>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</si>
  <si>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</si>
  <si>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</si>
  <si>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</si>
  <si>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</si>
  <si>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</si>
  <si>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</si>
  <si>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</si>
  <si>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</si>
  <si>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</si>
  <si>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</si>
  <si>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</si>
  <si>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</si>
  <si>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</si>
  <si>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</si>
  <si>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</si>
  <si>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</si>
  <si>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</si>
  <si>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</si>
  <si>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</si>
  <si>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</si>
  <si>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</si>
  <si>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</si>
  <si>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</si>
  <si>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</si>
  <si>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</si>
  <si>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</si>
  <si>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</si>
  <si>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</si>
  <si>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</si>
  <si>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</si>
  <si>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</si>
  <si>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</si>
  <si>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</si>
  <si>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</si>
  <si>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</si>
  <si>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</si>
  <si>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</si>
  <si>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</si>
  <si>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</si>
  <si>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</si>
  <si>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</si>
  <si>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</si>
  <si>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</si>
  <si>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</si>
  <si>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</si>
  <si>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</si>
  <si>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</si>
  <si>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</si>
  <si>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</si>
  <si>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</si>
  <si>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</si>
  <si>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</si>
  <si>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</si>
  <si>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</si>
  <si>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</si>
  <si>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</si>
  <si>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</si>
  <si>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</si>
  <si>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</si>
  <si>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</si>
  <si>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</si>
  <si>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</si>
  <si>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</si>
  <si>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</si>
  <si>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</si>
  <si>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</si>
  <si>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</si>
  <si>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</si>
  <si>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</si>
  <si>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</si>
  <si>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</si>
  <si>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</si>
  <si>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</si>
  <si>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</si>
  <si>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</si>
  <si>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</si>
  <si>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</si>
  <si>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</si>
  <si>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</si>
  <si>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</si>
  <si>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</si>
  <si>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</si>
  <si>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</si>
  <si>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</si>
  <si>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</si>
  <si>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</si>
  <si>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</si>
  <si>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</si>
  <si>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</si>
  <si>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</si>
  <si>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</si>
  <si>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</si>
  <si>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</si>
  <si>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</si>
  <si>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</si>
  <si>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</si>
  <si>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</si>
  <si>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</si>
  <si>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</si>
  <si>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</si>
  <si>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</si>
  <si>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</si>
  <si>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</si>
  <si>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</si>
  <si>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</si>
  <si>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</si>
  <si>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</si>
  <si>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</si>
  <si>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</si>
  <si>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</si>
  <si>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</si>
  <si>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</si>
  <si>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</si>
  <si>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</si>
  <si>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</si>
  <si>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</si>
  <si>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</si>
  <si>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</si>
  <si>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</si>
  <si>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</si>
  <si>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</si>
  <si>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</si>
  <si>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</si>
  <si>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</si>
  <si>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</si>
  <si>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</si>
  <si>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</si>
  <si>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</si>
  <si>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</si>
  <si>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</si>
  <si>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</si>
  <si>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</si>
  <si>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</si>
  <si>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</si>
  <si>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</si>
  <si>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</si>
  <si>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</si>
  <si>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</si>
  <si>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</si>
  <si>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</si>
  <si>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</si>
  <si>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</si>
  <si>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</si>
  <si>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</si>
  <si>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</si>
  <si>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</si>
  <si>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</si>
  <si>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</si>
  <si>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</si>
  <si>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</si>
  <si>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</si>
  <si>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</si>
  <si>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</si>
  <si>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</si>
  <si>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</si>
  <si>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</si>
  <si>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</si>
  <si>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</si>
  <si>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</si>
  <si>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</si>
  <si>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</si>
  <si>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</si>
  <si>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</si>
  <si>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</si>
  <si>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</si>
  <si>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</si>
  <si>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</si>
  <si>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</si>
  <si>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</si>
  <si>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</si>
  <si>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</si>
  <si>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</si>
  <si>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</si>
  <si>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</si>
  <si>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</si>
  <si>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</si>
  <si>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</si>
  <si>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</si>
  <si>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</si>
  <si>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</si>
  <si>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</si>
  <si>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</si>
  <si>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</si>
  <si>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</si>
  <si>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</si>
  <si>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</si>
  <si>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</si>
  <si>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</si>
  <si>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</si>
  <si>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</si>
  <si>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</si>
  <si>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</si>
  <si>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</si>
  <si>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</si>
  <si>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</si>
  <si>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</si>
  <si>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</si>
  <si>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</si>
  <si>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</si>
  <si>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</si>
  <si>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</si>
  <si>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</si>
  <si>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</si>
  <si>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</si>
  <si>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</si>
  <si>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</si>
  <si>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</si>
  <si>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</si>
  <si>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</si>
  <si>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</si>
  <si>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</si>
  <si>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</si>
  <si>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</si>
  <si>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</si>
  <si>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</si>
  <si>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</si>
  <si>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</si>
  <si>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</si>
  <si>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</si>
  <si>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</si>
  <si>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</si>
  <si>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</si>
  <si>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</si>
  <si>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</si>
  <si>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</si>
  <si>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</si>
  <si>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</si>
  <si>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</si>
  <si>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</si>
  <si>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</si>
  <si>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</si>
  <si>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</si>
  <si>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</si>
  <si>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</si>
  <si>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</si>
  <si>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</si>
  <si>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</si>
  <si>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</si>
  <si>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</si>
  <si>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</si>
  <si>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</si>
  <si>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</si>
  <si>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</si>
  <si>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</si>
  <si>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</si>
  <si>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</si>
  <si>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</si>
  <si>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</si>
  <si>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</si>
  <si>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</si>
  <si>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</si>
  <si>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</si>
  <si>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</si>
  <si>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</si>
  <si>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</si>
  <si>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</si>
  <si>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</si>
  <si>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</si>
  <si>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</si>
  <si>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</si>
  <si>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</si>
  <si>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</si>
  <si>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</si>
  <si>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</si>
  <si>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</si>
  <si>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</si>
  <si>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</si>
  <si>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</si>
  <si>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</si>
  <si>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</si>
  <si>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</si>
  <si>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</si>
  <si>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</si>
  <si>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</si>
  <si>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</si>
  <si>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</si>
  <si>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</si>
  <si>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</si>
  <si>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</si>
  <si>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</si>
  <si>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</si>
  <si>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</si>
  <si>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</si>
  <si>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</si>
  <si>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</si>
  <si>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</si>
  <si>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</si>
  <si>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</si>
  <si>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</si>
  <si>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</si>
  <si>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</si>
  <si>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</si>
  <si>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</si>
  <si>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</si>
  <si>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</si>
  <si>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</si>
  <si>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</si>
  <si>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</si>
  <si>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</si>
  <si>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</si>
  <si>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</si>
  <si>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</si>
  <si>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</si>
  <si>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</si>
  <si>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</si>
  <si>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</si>
  <si>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</si>
  <si>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</si>
  <si>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</si>
  <si>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</si>
  <si>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</si>
  <si>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</si>
  <si>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</si>
  <si>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</si>
  <si>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</si>
  <si>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</si>
  <si>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</si>
  <si>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</si>
  <si>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</si>
  <si>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</si>
  <si>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</si>
  <si>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</si>
  <si>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</si>
  <si>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</si>
  <si>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</si>
  <si>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</si>
  <si>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</si>
  <si>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</si>
  <si>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</si>
  <si>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</si>
  <si>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</si>
  <si>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</si>
  <si>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</si>
  <si>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</si>
  <si>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</si>
  <si>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</si>
  <si>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</si>
  <si>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</si>
  <si>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</si>
  <si>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</si>
  <si>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</si>
  <si>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</si>
  <si>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</si>
  <si>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</si>
  <si>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</si>
  <si>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</si>
  <si>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</si>
  <si>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</si>
  <si>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</si>
  <si>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</si>
  <si>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</si>
  <si>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</si>
  <si>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</si>
  <si>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</si>
  <si>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</si>
  <si>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</si>
  <si>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</si>
  <si>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</si>
  <si>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</si>
  <si>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</si>
  <si>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</si>
  <si>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</si>
  <si>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</si>
  <si>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</si>
  <si>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</si>
  <si>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</si>
  <si>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</si>
  <si>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</si>
  <si>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</si>
  <si>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</si>
  <si>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</si>
  <si>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</si>
  <si>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</si>
  <si>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</si>
  <si>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</si>
  <si>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</si>
  <si>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</si>
  <si>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</si>
  <si>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</si>
  <si>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</si>
  <si>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</si>
  <si>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</si>
  <si>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</si>
  <si>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</si>
  <si>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</si>
  <si>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</si>
  <si>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</si>
  <si>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</si>
  <si>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</si>
  <si>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</si>
  <si>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</si>
  <si>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</si>
  <si>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</si>
  <si>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</si>
  <si>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</si>
  <si>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</si>
  <si>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</si>
  <si>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</si>
  <si>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</si>
  <si>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</si>
  <si>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</si>
  <si>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</si>
  <si>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</si>
  <si>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</si>
  <si>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</si>
  <si>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</si>
  <si>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</si>
  <si>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</si>
  <si>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</si>
  <si>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</si>
  <si>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</si>
  <si>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</si>
  <si>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</si>
  <si>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</si>
  <si>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</si>
  <si>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</si>
  <si>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</si>
  <si>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</si>
  <si>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</si>
  <si>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</si>
  <si>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</si>
  <si>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</si>
  <si>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</si>
  <si>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</si>
  <si>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</si>
  <si>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</si>
  <si>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</si>
  <si>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</si>
  <si>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</si>
  <si>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</si>
  <si>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</si>
  <si>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</si>
  <si>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</si>
  <si>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</si>
  <si>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</si>
  <si>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</si>
  <si>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</si>
  <si>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</si>
  <si>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</si>
  <si>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</si>
  <si>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</si>
  <si>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</si>
  <si>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</si>
  <si>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</si>
  <si>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</si>
  <si>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</si>
  <si>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</si>
  <si>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</si>
  <si>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</si>
  <si>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</si>
  <si>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</si>
  <si>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</si>
  <si>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</si>
  <si>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</si>
  <si>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</si>
  <si>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</si>
  <si>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</si>
  <si>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</si>
  <si>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</si>
  <si>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</si>
  <si>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</si>
  <si>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</si>
  <si>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</si>
  <si>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</si>
  <si>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</si>
  <si>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</si>
  <si>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</si>
  <si>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</si>
  <si>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</si>
  <si>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</si>
  <si>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</si>
  <si>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</si>
  <si>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</si>
  <si>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</si>
  <si>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</si>
  <si>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</si>
  <si>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</si>
  <si>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</si>
  <si>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</si>
  <si>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</si>
  <si>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</si>
  <si>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</si>
  <si>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</si>
  <si>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</si>
  <si>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</si>
  <si>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</si>
  <si>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</si>
  <si>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</si>
  <si>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</si>
  <si>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</si>
  <si>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</si>
  <si>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</si>
  <si>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</si>
  <si>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</si>
  <si>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</si>
  <si>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</si>
  <si>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</si>
  <si>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</si>
  <si>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</si>
  <si>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</si>
  <si>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</si>
  <si>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</si>
  <si>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</si>
  <si>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</si>
  <si>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</si>
  <si>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</si>
  <si>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</si>
  <si>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</si>
  <si>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</si>
  <si>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</si>
  <si>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</si>
  <si>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</si>
  <si>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</si>
  <si>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</si>
  <si>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</si>
  <si>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</si>
  <si>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</si>
  <si>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</si>
  <si>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</si>
  <si>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</si>
  <si>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</si>
  <si>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</si>
  <si>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</si>
  <si>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</si>
  <si>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</si>
  <si>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</si>
  <si>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</si>
  <si>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</si>
  <si>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</si>
  <si>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</si>
  <si>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</si>
  <si>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</si>
  <si>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</si>
  <si>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</si>
  <si>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</si>
  <si>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</si>
  <si>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</si>
  <si>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</si>
  <si>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</si>
  <si>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</si>
  <si>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</si>
  <si>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</si>
  <si>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</si>
  <si>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</si>
  <si>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</si>
  <si>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</si>
  <si>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</si>
  <si>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</si>
  <si>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</si>
  <si>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</si>
  <si>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</si>
  <si>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</si>
  <si>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</si>
  <si>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</si>
  <si>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</si>
  <si>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</si>
  <si>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</si>
  <si>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</si>
  <si>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</si>
  <si>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</si>
  <si>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</si>
  <si>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</si>
  <si>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</si>
  <si>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</si>
  <si>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</si>
  <si>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</si>
  <si>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</si>
  <si>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</si>
  <si>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</si>
  <si>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</si>
  <si>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</si>
  <si>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</si>
  <si>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</si>
  <si>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</si>
  <si>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</si>
  <si>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</si>
  <si>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</si>
  <si>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</si>
  <si>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</si>
  <si>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</si>
  <si>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</si>
  <si>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</si>
  <si>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</si>
  <si>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</si>
  <si>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</si>
  <si>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</si>
  <si>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</si>
  <si>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</si>
  <si>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</si>
  <si>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</si>
  <si>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</si>
  <si>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</si>
  <si>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</si>
  <si>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</si>
  <si>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</si>
  <si>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</si>
  <si>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</si>
  <si>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</si>
  <si>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</si>
  <si>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</si>
  <si>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</si>
  <si>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</si>
  <si>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</si>
  <si>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</si>
  <si>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</si>
  <si>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</si>
  <si>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</si>
  <si>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</si>
  <si>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</si>
  <si>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</si>
  <si>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</si>
  <si>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</si>
  <si>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</si>
  <si>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</si>
  <si>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</si>
  <si>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</si>
  <si>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</si>
  <si>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</si>
  <si>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</si>
  <si>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</si>
  <si>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</si>
  <si>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</si>
  <si>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</si>
  <si>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</si>
  <si>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</si>
  <si>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</si>
  <si>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</si>
  <si>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</si>
  <si>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</si>
  <si>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</si>
  <si>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</si>
  <si>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</si>
  <si>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</si>
  <si>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</si>
  <si>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</si>
  <si>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</si>
  <si>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</si>
  <si>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</si>
  <si>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</si>
  <si>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</si>
  <si>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</si>
  <si>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</si>
  <si>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</si>
  <si>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</si>
  <si>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</si>
  <si>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</si>
  <si>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</si>
  <si>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</si>
  <si>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</si>
  <si>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</si>
  <si>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</si>
  <si>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</si>
  <si>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</si>
  <si>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</si>
  <si>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</si>
  <si>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</si>
  <si>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</si>
  <si>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</si>
  <si>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</si>
  <si>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</si>
  <si>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</si>
  <si>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</si>
  <si>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</si>
  <si>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</si>
  <si>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</si>
  <si>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</si>
  <si>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</si>
  <si>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</si>
  <si>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</si>
  <si>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</si>
  <si>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</si>
  <si>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</si>
  <si>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</si>
  <si>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</si>
  <si>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</si>
  <si>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</si>
  <si>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</si>
  <si>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</si>
  <si>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</si>
  <si>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</si>
  <si>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</si>
  <si>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</si>
  <si>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</si>
  <si>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</si>
  <si>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</si>
  <si>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</si>
  <si>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</si>
  <si>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</si>
  <si>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</si>
  <si>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</si>
  <si>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</si>
  <si>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</si>
  <si>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</si>
  <si>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</si>
  <si>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</si>
  <si>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</si>
  <si>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</si>
  <si>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</si>
  <si>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</si>
  <si>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</si>
  <si>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</si>
  <si>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</si>
  <si>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</si>
  <si>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</si>
  <si>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</si>
  <si>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</si>
  <si>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</si>
  <si>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</si>
  <si>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</si>
  <si>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</si>
  <si>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</si>
  <si>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</si>
  <si>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</si>
  <si>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</si>
  <si>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</si>
  <si>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</si>
  <si>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</si>
  <si>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</si>
  <si>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</si>
  <si>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</si>
  <si>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</si>
  <si>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</si>
  <si>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</si>
  <si>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</si>
  <si>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</si>
  <si>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</si>
  <si>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</si>
  <si>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</si>
  <si>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</si>
  <si>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</si>
  <si>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</si>
  <si>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</si>
  <si>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</si>
  <si>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</si>
  <si>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</si>
  <si>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</si>
  <si>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</si>
  <si>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</si>
  <si>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</si>
  <si>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</si>
  <si>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</si>
  <si>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</si>
  <si>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</si>
  <si>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</si>
  <si>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</si>
  <si>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</si>
  <si>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</si>
  <si>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</si>
  <si>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</si>
  <si>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</si>
  <si>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</si>
  <si>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</si>
  <si>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</si>
  <si>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</si>
  <si>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</si>
  <si>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</si>
  <si>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</si>
  <si>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</si>
  <si>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</si>
  <si>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</si>
  <si>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</si>
  <si>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</si>
  <si>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</si>
  <si>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</si>
  <si>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</si>
  <si>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</si>
  <si>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</si>
  <si>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</si>
  <si>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</si>
  <si>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</si>
  <si>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</si>
  <si>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</si>
  <si>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</si>
  <si>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</si>
  <si>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</si>
  <si>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</si>
  <si>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</si>
  <si>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</si>
  <si>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</si>
  <si>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</si>
  <si>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</si>
  <si>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</si>
  <si>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</si>
  <si>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</si>
  <si>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</si>
  <si>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</si>
  <si>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</si>
  <si>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</si>
  <si>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</si>
  <si>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</si>
  <si>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</si>
  <si>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</si>
  <si>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</si>
  <si>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</si>
  <si>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</si>
  <si>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</si>
  <si>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</si>
  <si>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</si>
  <si>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</si>
  <si>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</si>
  <si>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</si>
  <si>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</si>
  <si>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</si>
  <si>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</si>
  <si>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</si>
  <si>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</si>
  <si>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</si>
  <si>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</si>
  <si>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</si>
  <si>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</si>
  <si>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</si>
  <si>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</si>
  <si>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</si>
  <si>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</si>
  <si>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</si>
  <si>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</si>
  <si>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</si>
  <si>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</si>
  <si>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</si>
  <si>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</si>
  <si>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</si>
  <si>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</si>
  <si>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</si>
  <si>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</si>
  <si>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</si>
  <si>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</si>
  <si>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</si>
  <si>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</si>
  <si>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</si>
  <si>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</si>
  <si>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</si>
  <si>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</si>
  <si>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</si>
  <si>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</si>
  <si>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</si>
  <si>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</si>
  <si>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</si>
  <si>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</si>
  <si>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</si>
  <si>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</si>
  <si>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</si>
  <si>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</si>
  <si>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</si>
  <si>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</si>
  <si>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</si>
  <si>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</si>
  <si>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</si>
  <si>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</si>
  <si>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</si>
  <si>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</si>
  <si>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</si>
  <si>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</si>
  <si>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</si>
  <si>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</si>
  <si>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</si>
  <si>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</si>
  <si>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</si>
  <si>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</si>
  <si>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</si>
  <si>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</si>
  <si>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</si>
  <si>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</si>
  <si>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</si>
  <si>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</si>
  <si>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</si>
  <si>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</si>
  <si>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</si>
  <si>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</si>
  <si>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</si>
  <si>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</si>
  <si>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</si>
  <si>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</si>
  <si>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</si>
  <si>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</si>
  <si>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</si>
  <si>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</si>
  <si>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</si>
  <si>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</si>
  <si>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</si>
  <si>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</si>
  <si>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</si>
  <si>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</si>
  <si>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</si>
  <si>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</si>
  <si>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</si>
  <si>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</si>
  <si>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</si>
  <si>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</si>
  <si>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</si>
  <si>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</si>
  <si>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</si>
  <si>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</si>
  <si>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</si>
  <si>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</si>
  <si>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</si>
  <si>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</si>
  <si>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</si>
  <si>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</si>
  <si>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</si>
  <si>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</si>
  <si>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</si>
  <si>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</si>
  <si>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</si>
  <si>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</si>
  <si>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</si>
  <si>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</si>
  <si>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</si>
  <si>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</si>
  <si>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</si>
  <si>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</si>
  <si>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</si>
  <si>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</si>
  <si>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</si>
  <si>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</si>
  <si>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</si>
  <si>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</si>
  <si>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</si>
  <si>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</si>
  <si>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</si>
  <si>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</si>
  <si>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</si>
  <si>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</si>
  <si>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</si>
  <si>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</si>
  <si>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</si>
  <si>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</si>
  <si>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</si>
  <si>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</si>
  <si>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</si>
  <si>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</si>
  <si>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</si>
  <si>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</si>
  <si>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</si>
  <si>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</si>
  <si>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</si>
  <si>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</si>
  <si>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</si>
  <si>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</si>
  <si>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</si>
  <si>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</si>
  <si>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</si>
  <si>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</si>
  <si>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</si>
  <si>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</si>
  <si>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</si>
  <si>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</si>
  <si>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</si>
  <si>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</si>
  <si>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</si>
  <si>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</si>
  <si>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</si>
  <si>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</si>
  <si>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</si>
  <si>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</si>
  <si>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</si>
  <si>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</si>
  <si>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</si>
  <si>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</si>
  <si>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</si>
  <si>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</si>
  <si>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</si>
  <si>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</si>
  <si>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</si>
  <si>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</si>
  <si>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</si>
  <si>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</si>
  <si>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</si>
  <si>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</si>
  <si>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</si>
  <si>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</si>
  <si>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</si>
  <si>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</si>
  <si>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</si>
  <si>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</si>
  <si>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</si>
  <si>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</si>
  <si>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</si>
  <si>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</si>
  <si>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</si>
  <si>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</si>
  <si>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</si>
  <si>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</si>
  <si>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</si>
  <si>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</si>
  <si>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</si>
  <si>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</si>
  <si>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</si>
  <si>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</si>
  <si>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</si>
  <si>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</si>
  <si>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</si>
  <si>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</si>
  <si>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</si>
  <si>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</si>
  <si>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</si>
  <si>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</si>
  <si>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</si>
  <si>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</si>
  <si>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</si>
  <si>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</si>
  <si>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</si>
  <si>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</si>
  <si>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</si>
  <si>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</si>
  <si>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</si>
  <si>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</si>
  <si>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</si>
  <si>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</si>
  <si>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</si>
  <si>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</si>
  <si>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</si>
  <si>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</si>
  <si>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</si>
  <si>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</si>
  <si>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</si>
  <si>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</si>
  <si>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</si>
  <si>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</si>
  <si>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</si>
  <si>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</si>
  <si>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</si>
  <si>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</si>
  <si>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</si>
  <si>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</si>
  <si>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</si>
  <si>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</si>
  <si>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</si>
  <si>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</si>
  <si>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</si>
  <si>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</si>
  <si>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</si>
  <si>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</si>
  <si>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</si>
  <si>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</si>
  <si>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</si>
  <si>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</si>
  <si>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</si>
  <si>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</si>
  <si>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</si>
  <si>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</si>
  <si>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</si>
  <si>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</si>
  <si>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</si>
  <si>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</si>
  <si>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</si>
  <si>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</si>
  <si>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</si>
  <si>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</si>
  <si>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</si>
  <si>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</si>
  <si>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</si>
  <si>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</si>
  <si>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</si>
  <si>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</si>
  <si>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</si>
  <si>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</si>
  <si>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</si>
  <si>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</si>
  <si>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</si>
  <si>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</si>
  <si>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</si>
  <si>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</si>
  <si>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</si>
  <si>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</si>
  <si>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</si>
  <si>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</si>
  <si>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</si>
  <si>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</si>
  <si>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</si>
  <si>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</si>
  <si>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</si>
  <si>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</si>
  <si>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</si>
  <si>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</si>
  <si>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</si>
  <si>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</si>
  <si>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</si>
  <si>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</si>
  <si>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</si>
  <si>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</si>
  <si>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</si>
  <si>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</si>
  <si>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</si>
  <si>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</si>
  <si>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</si>
  <si>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</si>
  <si>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</si>
  <si>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</si>
  <si>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</si>
  <si>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</si>
  <si>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</si>
  <si>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</si>
  <si>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</si>
  <si>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</si>
  <si>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</si>
  <si>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</si>
  <si>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</si>
  <si>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</si>
  <si>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</si>
  <si>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</si>
  <si>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</si>
  <si>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</si>
  <si>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</si>
  <si>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</si>
  <si>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</si>
  <si>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</si>
  <si>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</si>
  <si>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</si>
  <si>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</si>
  <si>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</si>
  <si>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</si>
  <si>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</si>
  <si>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</si>
  <si>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</si>
  <si>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</si>
  <si>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</si>
  <si>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</si>
  <si>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</si>
  <si>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</si>
  <si>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</si>
  <si>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</si>
  <si>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</si>
  <si>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</si>
  <si>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</si>
  <si>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</si>
  <si>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</si>
  <si>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</si>
  <si>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</si>
  <si>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</si>
  <si>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</si>
  <si>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</si>
  <si>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</si>
  <si>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</si>
  <si>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</si>
  <si>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</si>
  <si>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</si>
  <si>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</si>
  <si>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</si>
  <si>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</si>
  <si>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</si>
  <si>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</si>
  <si>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</si>
  <si>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</si>
  <si>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</si>
  <si>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</si>
  <si>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</si>
  <si>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</si>
  <si>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</si>
  <si>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</si>
  <si>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</si>
  <si>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</si>
  <si>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</si>
  <si>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</si>
  <si>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</si>
  <si>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</si>
  <si>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</si>
  <si>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</si>
  <si>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</si>
  <si>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</si>
  <si>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</si>
  <si>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</si>
  <si>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</si>
  <si>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</si>
  <si>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</si>
  <si>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</si>
  <si>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</si>
  <si>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</si>
  <si>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</si>
  <si>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</si>
  <si>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</si>
  <si>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</si>
  <si>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</si>
  <si>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</si>
  <si>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</si>
  <si>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</si>
  <si>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</si>
  <si>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</si>
  <si>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</si>
  <si>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</si>
  <si>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</si>
  <si>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</si>
  <si>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</si>
  <si>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</si>
  <si>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</si>
  <si>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</si>
  <si>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</si>
  <si>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</si>
  <si>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</si>
  <si>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</si>
  <si>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</si>
  <si>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</si>
  <si>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</si>
  <si>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</si>
  <si>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</si>
  <si>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</si>
  <si>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</si>
  <si>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</si>
  <si>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</si>
  <si>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</si>
  <si>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</si>
  <si>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</si>
  <si>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</si>
  <si>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</si>
  <si>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</si>
  <si>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</si>
  <si>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</si>
  <si>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</si>
  <si>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</si>
  <si>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</si>
  <si>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</si>
  <si>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</si>
  <si>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</si>
  <si>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</si>
  <si>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</si>
  <si>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</si>
  <si>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</si>
  <si>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</si>
  <si>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</si>
  <si>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</si>
  <si>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</si>
  <si>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</si>
  <si>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</si>
  <si>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</si>
  <si>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</si>
  <si>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</si>
  <si>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</si>
  <si>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</si>
  <si>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</si>
  <si>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</si>
  <si>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</si>
  <si>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</si>
  <si>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</si>
  <si>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</si>
  <si>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</si>
  <si>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</si>
  <si>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</si>
  <si>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</si>
  <si>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</si>
  <si>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</si>
  <si>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</si>
  <si>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</si>
  <si>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</si>
  <si>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</si>
  <si>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</si>
  <si>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</si>
  <si>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</si>
  <si>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</si>
  <si>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</si>
  <si>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</si>
  <si>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</si>
  <si>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</si>
  <si>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</si>
  <si>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</si>
  <si>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</si>
  <si>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</si>
  <si>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</si>
  <si>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</si>
  <si>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</si>
  <si>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</si>
  <si>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</si>
  <si>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</si>
  <si>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</si>
  <si>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</si>
  <si>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</si>
  <si>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</si>
  <si>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</si>
  <si>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</si>
  <si>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</si>
  <si>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</si>
  <si>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</si>
  <si>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</si>
  <si>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</si>
  <si>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</si>
  <si>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</si>
  <si>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</si>
  <si>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</si>
  <si>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</si>
  <si>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</si>
  <si>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</si>
  <si>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</si>
  <si>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</si>
  <si>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</si>
  <si>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</si>
  <si>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</si>
  <si>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</si>
  <si>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</si>
  <si>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</si>
  <si>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</si>
  <si>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</si>
  <si>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</si>
  <si>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</si>
  <si>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</si>
  <si>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</si>
  <si>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</si>
  <si>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</si>
  <si>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</si>
  <si>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</si>
  <si>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</si>
  <si>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</si>
  <si>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</si>
  <si>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</si>
  <si>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</si>
  <si>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</si>
  <si>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</si>
  <si>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</si>
  <si>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</si>
  <si>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</si>
  <si>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</si>
  <si>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</si>
  <si>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</si>
  <si>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</si>
  <si>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</si>
  <si>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</si>
  <si>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</si>
  <si>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</si>
  <si>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</si>
  <si>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</si>
  <si>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</si>
  <si>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</si>
  <si>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</si>
  <si>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</si>
  <si>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</si>
  <si>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</si>
  <si>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</si>
  <si>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</si>
  <si>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</si>
  <si>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</si>
  <si>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</si>
  <si>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</si>
  <si>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</si>
  <si>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</si>
  <si>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</si>
  <si>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</si>
  <si>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</si>
  <si>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</si>
  <si>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</si>
  <si>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</si>
  <si>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</si>
  <si>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</si>
  <si>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</si>
  <si>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</si>
  <si>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</si>
  <si>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</si>
  <si>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</si>
  <si>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</si>
  <si>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</si>
  <si>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</si>
  <si>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</si>
  <si>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</si>
  <si>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</si>
  <si>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</si>
  <si>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</si>
  <si>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</si>
  <si>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</si>
  <si>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</si>
  <si>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</si>
  <si>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</si>
  <si>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</si>
  <si>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</si>
  <si>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</si>
  <si>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</si>
  <si>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</si>
  <si>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</si>
  <si>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</si>
  <si>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</si>
  <si>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</si>
  <si>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</si>
  <si>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</si>
  <si>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</si>
  <si>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</si>
  <si>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</si>
  <si>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</si>
  <si>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</si>
  <si>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</si>
  <si>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</si>
  <si>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</si>
  <si>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</si>
  <si>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</si>
  <si>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</si>
  <si>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</si>
  <si>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</si>
  <si>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</si>
  <si>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</si>
  <si>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</si>
  <si>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</si>
  <si>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</si>
  <si>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</si>
  <si>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</si>
  <si>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</si>
  <si>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</si>
  <si>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</si>
  <si>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</si>
  <si>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</si>
  <si>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</si>
  <si>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</si>
  <si>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</si>
  <si>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</si>
  <si>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</si>
  <si>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</si>
  <si>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</si>
  <si>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</si>
  <si>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</si>
  <si>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</si>
  <si>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</si>
  <si>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</si>
  <si>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</si>
  <si>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</si>
  <si>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</si>
  <si>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</si>
  <si>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</si>
  <si>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</si>
  <si>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</si>
  <si>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</si>
  <si>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</si>
  <si>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</si>
  <si>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</si>
  <si>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</si>
  <si>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</si>
  <si>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</si>
  <si>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</si>
  <si>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</si>
  <si>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</si>
  <si>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</si>
  <si>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</si>
  <si>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</si>
  <si>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</si>
  <si>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</si>
  <si>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</si>
  <si>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</si>
  <si>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</si>
  <si>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</si>
  <si>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</si>
  <si>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</si>
  <si>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</si>
  <si>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</si>
  <si>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</si>
  <si>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</si>
  <si>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</si>
  <si>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</si>
  <si>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</si>
  <si>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</si>
  <si>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</si>
  <si>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</si>
  <si>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</si>
  <si>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</si>
  <si>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</si>
  <si>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</si>
  <si>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</si>
  <si>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</si>
  <si>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</si>
  <si>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</si>
  <si>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</si>
  <si>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</si>
  <si>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</si>
  <si>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</si>
  <si>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</si>
  <si>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</si>
  <si>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</si>
  <si>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</si>
  <si>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</si>
  <si>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</si>
  <si>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</si>
  <si>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</si>
  <si>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</si>
  <si>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</si>
  <si>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</si>
  <si>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</si>
  <si>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</si>
  <si>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</si>
  <si>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</si>
  <si>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</si>
  <si>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</si>
  <si>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</si>
  <si>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</si>
  <si>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</si>
  <si>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</si>
  <si>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</si>
  <si>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</si>
  <si>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</si>
  <si>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</si>
  <si>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</si>
  <si>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</si>
  <si>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</si>
  <si>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</si>
  <si>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</si>
  <si>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</si>
  <si>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</si>
  <si>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</si>
  <si>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</si>
  <si>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</si>
  <si>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</si>
  <si>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</si>
  <si>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</si>
  <si>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</si>
  <si>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</si>
  <si>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</si>
  <si>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</si>
  <si>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</si>
  <si>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</si>
  <si>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</si>
  <si>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</si>
  <si>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</si>
  <si>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</si>
  <si>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</si>
  <si>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</si>
  <si>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</si>
  <si>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</si>
  <si>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</si>
  <si>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</si>
  <si>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</si>
  <si>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</si>
  <si>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</si>
  <si>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</si>
  <si>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</si>
  <si>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</si>
  <si>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</si>
  <si>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</si>
  <si>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</si>
  <si>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</si>
  <si>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</si>
  <si>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</si>
  <si>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</si>
  <si>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</si>
  <si>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</si>
  <si>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</si>
  <si>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</si>
  <si>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</si>
  <si>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</si>
  <si>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</si>
  <si>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</si>
  <si>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</si>
  <si>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</si>
  <si>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</si>
  <si>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</si>
  <si>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</si>
  <si>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</si>
  <si>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</si>
  <si>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</si>
  <si>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</si>
  <si>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</si>
  <si>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</si>
  <si>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</si>
  <si>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</si>
  <si>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</si>
  <si>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</si>
  <si>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</si>
  <si>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</si>
  <si>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</si>
  <si>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</si>
  <si>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</si>
  <si>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</si>
  <si>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</si>
  <si>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</si>
  <si>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</si>
  <si>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</si>
  <si>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</si>
  <si>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</si>
  <si>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</si>
  <si>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</si>
  <si>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</si>
  <si>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</si>
  <si>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</si>
  <si>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</si>
  <si>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</si>
  <si>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</si>
  <si>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</si>
  <si>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</si>
  <si>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</si>
  <si>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</si>
  <si>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</si>
  <si>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</si>
  <si>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</si>
  <si>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</si>
  <si>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</si>
  <si>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</si>
  <si>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</si>
  <si>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</si>
  <si>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</si>
  <si>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</si>
  <si>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</si>
  <si>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</si>
  <si>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</si>
  <si>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</si>
  <si>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</si>
  <si>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</si>
  <si>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</si>
  <si>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</si>
  <si>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</si>
  <si>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</si>
  <si>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</si>
  <si>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</si>
  <si>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</si>
  <si>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</si>
  <si>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</si>
  <si>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</si>
  <si>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</si>
  <si>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</si>
  <si>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</si>
  <si>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</si>
  <si>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</si>
  <si>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</si>
  <si>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</si>
  <si>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</si>
  <si>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</si>
  <si>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</si>
  <si>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</si>
  <si>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</si>
  <si>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</si>
  <si>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</si>
  <si>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</si>
  <si>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</si>
  <si>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</si>
  <si>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</si>
  <si>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</si>
  <si>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</si>
  <si>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</si>
  <si>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</si>
  <si>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</si>
  <si>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</si>
  <si>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</si>
  <si>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</si>
  <si>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</si>
  <si>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</si>
  <si>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</si>
  <si>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</si>
  <si>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</si>
  <si>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</si>
  <si>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</si>
  <si>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</si>
  <si>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</si>
  <si>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</si>
  <si>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</si>
  <si>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</si>
  <si>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</si>
  <si>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</si>
  <si>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</si>
  <si>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</si>
  <si>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</si>
  <si>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</si>
  <si>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</si>
  <si>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</si>
  <si>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</si>
  <si>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</si>
  <si>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</si>
  <si>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</si>
  <si>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</si>
  <si>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</si>
  <si>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</si>
  <si>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</si>
  <si>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</si>
  <si>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</si>
  <si>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</si>
  <si>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</si>
  <si>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</si>
  <si>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</si>
  <si>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</si>
  <si>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</si>
  <si>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</si>
  <si>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</si>
  <si>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</si>
  <si>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</si>
  <si>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</si>
  <si>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</si>
  <si>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</si>
  <si>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</si>
  <si>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</si>
  <si>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</si>
  <si>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</si>
  <si>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</si>
  <si>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</si>
  <si>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</si>
  <si>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</si>
  <si>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</si>
  <si>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</si>
  <si>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</si>
  <si>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</si>
  <si>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</si>
  <si>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</si>
  <si>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</si>
  <si>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</si>
  <si>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</si>
  <si>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</si>
  <si>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</si>
  <si>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</si>
  <si>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</si>
  <si>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</si>
  <si>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</si>
  <si>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</si>
  <si>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</si>
  <si>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</si>
  <si>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</si>
  <si>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</si>
  <si>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</si>
  <si>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</si>
  <si>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</si>
  <si>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</si>
  <si>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</si>
  <si>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</si>
  <si>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</si>
  <si>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</si>
  <si>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</si>
  <si>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</si>
  <si>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</si>
  <si>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</si>
  <si>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</si>
  <si>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</si>
  <si>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</si>
  <si>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</si>
  <si>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</si>
  <si>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</si>
  <si>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</si>
  <si>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</si>
  <si>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</si>
  <si>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</si>
  <si>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</si>
  <si>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</si>
  <si>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</si>
  <si>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</si>
  <si>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</si>
  <si>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</si>
  <si>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</si>
  <si>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</si>
  <si>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</si>
  <si>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</si>
  <si>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</si>
  <si>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</si>
  <si>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</si>
  <si>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</si>
  <si>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</si>
  <si>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</si>
  <si>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</si>
  <si>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</si>
  <si>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</si>
  <si>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</si>
  <si>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</si>
  <si>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</si>
  <si>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</si>
  <si>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</si>
  <si>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</si>
  <si>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</si>
  <si>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</si>
  <si>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</si>
  <si>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</si>
  <si>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</si>
  <si>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</si>
  <si>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</si>
  <si>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</si>
  <si>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</si>
  <si>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</si>
  <si>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</si>
  <si>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</si>
  <si>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</si>
  <si>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</si>
  <si>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</si>
  <si>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</si>
  <si>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</si>
  <si>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</si>
  <si>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</si>
  <si>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</si>
  <si>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</si>
  <si>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</si>
  <si>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</si>
  <si>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</si>
  <si>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</si>
  <si>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</si>
  <si>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</si>
  <si>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</si>
  <si>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</si>
  <si>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</si>
  <si>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</si>
  <si>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</si>
  <si>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</si>
  <si>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</si>
  <si>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</si>
  <si>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</si>
  <si>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</si>
  <si>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</si>
  <si>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</si>
  <si>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</si>
  <si>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</si>
  <si>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</si>
  <si>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</si>
  <si>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</si>
  <si>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</si>
  <si>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</si>
  <si>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</si>
  <si>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</si>
  <si>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</si>
  <si>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</si>
  <si>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</si>
  <si>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</si>
  <si>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</si>
  <si>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</si>
  <si>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</si>
  <si>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</si>
  <si>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</si>
  <si>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</si>
  <si>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</si>
  <si>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</si>
  <si>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</si>
  <si>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</si>
  <si>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</si>
  <si>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</si>
  <si>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</si>
  <si>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</si>
  <si>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</si>
  <si>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</si>
  <si>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</si>
  <si>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</si>
  <si>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</si>
  <si>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</si>
  <si>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</si>
  <si>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</si>
  <si>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</si>
  <si>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</si>
  <si>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</si>
  <si>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</si>
  <si>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</si>
  <si>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</si>
  <si>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</si>
  <si>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</si>
  <si>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</si>
  <si>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</si>
  <si>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</si>
  <si>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</si>
  <si>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</si>
  <si>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</si>
  <si>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</si>
  <si>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</si>
  <si>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</si>
  <si>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</si>
  <si>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</si>
  <si>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</si>
  <si>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</si>
  <si>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</si>
  <si>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</si>
  <si>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</si>
  <si>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</si>
  <si>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</si>
  <si>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</si>
  <si>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</si>
  <si>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</si>
  <si>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</si>
  <si>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</si>
  <si>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</si>
  <si>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</si>
  <si>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</si>
  <si>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</si>
  <si>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</si>
  <si>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</si>
  <si>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</si>
  <si>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</si>
  <si>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</si>
  <si>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</si>
  <si>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</si>
  <si>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</si>
  <si>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</si>
  <si>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</si>
  <si>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</si>
  <si>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</si>
  <si>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</si>
  <si>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</si>
  <si>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</si>
  <si>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</si>
  <si>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</si>
  <si>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</si>
  <si>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</si>
  <si>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</si>
  <si>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</si>
  <si>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</si>
  <si>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</si>
  <si>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</si>
  <si>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</si>
  <si>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</si>
  <si>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</si>
  <si>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</si>
  <si>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</si>
  <si>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</si>
  <si>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</si>
  <si>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</si>
  <si>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</si>
  <si>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</si>
  <si>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</si>
  <si>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</si>
  <si>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</si>
  <si>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</si>
  <si>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</si>
  <si>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</si>
  <si>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</si>
  <si>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</si>
  <si>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</si>
  <si>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</si>
  <si>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</si>
  <si>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</si>
  <si>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</si>
  <si>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</si>
  <si>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</si>
  <si>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</si>
  <si>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</si>
  <si>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</si>
  <si>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</si>
  <si>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</si>
  <si>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</si>
  <si>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</si>
  <si>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</si>
  <si>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</si>
  <si>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</si>
  <si>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</si>
  <si>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</si>
  <si>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</si>
  <si>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</si>
  <si>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</si>
  <si>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</si>
  <si>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</si>
  <si>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</si>
  <si>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</si>
  <si>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</si>
  <si>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</si>
  <si>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</si>
  <si>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</si>
  <si>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</si>
  <si>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</si>
  <si>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</si>
  <si>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</si>
  <si>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</si>
  <si>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</si>
  <si>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</si>
  <si>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</si>
  <si>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</si>
  <si>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</si>
  <si>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</si>
  <si>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</si>
  <si>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</si>
  <si>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</si>
  <si>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</si>
  <si>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</si>
  <si>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</si>
  <si>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</si>
  <si>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</si>
  <si>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</si>
  <si>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</si>
  <si>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</si>
  <si>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</si>
  <si>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</si>
  <si>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</si>
  <si>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</si>
  <si>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</si>
  <si>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</si>
  <si>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</si>
  <si>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</si>
  <si>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</si>
  <si>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</si>
  <si>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</si>
  <si>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</si>
  <si>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</si>
  <si>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</si>
  <si>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</si>
  <si>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</si>
  <si>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</si>
  <si>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</si>
  <si>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</si>
  <si>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</si>
  <si>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</si>
  <si>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</si>
  <si>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</si>
  <si>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</si>
  <si>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</si>
  <si>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</si>
  <si>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</si>
  <si>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</si>
  <si>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</si>
  <si>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</si>
  <si>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</si>
  <si>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</si>
  <si>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</si>
  <si>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</si>
  <si>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</si>
  <si>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</si>
  <si>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</si>
  <si>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</si>
  <si>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</si>
  <si>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</si>
  <si>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</si>
  <si>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</si>
  <si>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</si>
  <si>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</si>
  <si>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</si>
  <si>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</si>
  <si>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</si>
  <si>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</si>
  <si>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</si>
  <si>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</si>
  <si>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</si>
  <si>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</si>
  <si>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</si>
  <si>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</si>
  <si>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</si>
  <si>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</si>
  <si>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</si>
  <si>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</si>
  <si>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</si>
  <si>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</si>
  <si>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</si>
  <si>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</si>
  <si>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</si>
  <si>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</si>
  <si>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</si>
  <si>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</si>
  <si>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</si>
  <si>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</si>
  <si>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</si>
  <si>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</si>
  <si>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</si>
  <si>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</si>
  <si>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</si>
  <si>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</si>
  <si>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</si>
  <si>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</si>
  <si>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</si>
  <si>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</si>
  <si>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</si>
  <si>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</si>
  <si>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</si>
  <si>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</si>
  <si>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</si>
  <si>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</si>
  <si>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</si>
  <si>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</si>
  <si>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</si>
  <si>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</si>
  <si>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</si>
  <si>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</si>
  <si>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</si>
  <si>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</si>
  <si>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</si>
  <si>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</si>
  <si>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</si>
  <si>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</si>
  <si>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</si>
  <si>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</si>
  <si>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</si>
  <si>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</si>
  <si>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</si>
  <si>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</si>
  <si>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</si>
  <si>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</si>
  <si>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</si>
  <si>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</si>
  <si>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</si>
  <si>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</si>
  <si>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</si>
  <si>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</si>
  <si>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</si>
  <si>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</si>
  <si>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</si>
  <si>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</si>
  <si>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</si>
  <si>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</si>
  <si>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</si>
  <si>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</si>
  <si>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</si>
  <si>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</si>
  <si>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</si>
  <si>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</si>
  <si>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</si>
  <si>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</si>
  <si>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</si>
  <si>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</si>
  <si>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</si>
  <si>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</si>
  <si>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</si>
  <si>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</si>
  <si>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</si>
  <si>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</si>
  <si>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</si>
  <si>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</si>
  <si>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</si>
  <si>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</si>
  <si>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</si>
  <si>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</si>
  <si>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</si>
  <si>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</si>
  <si>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</si>
  <si>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</si>
  <si>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</si>
  <si>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</si>
  <si>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</si>
  <si>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</si>
  <si>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</si>
  <si>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</si>
  <si>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</si>
  <si>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</si>
  <si>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</si>
  <si>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</si>
  <si>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</si>
  <si>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</si>
  <si>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</si>
  <si>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</si>
  <si>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</si>
  <si>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</si>
  <si>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</si>
  <si>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</si>
  <si>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</si>
  <si>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</si>
  <si>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</si>
  <si>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</si>
  <si>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</si>
  <si>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</si>
  <si>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</si>
  <si>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</si>
  <si>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</si>
  <si>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</si>
  <si>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</si>
  <si>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</si>
  <si>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</si>
  <si>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</si>
  <si>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</si>
  <si>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</si>
  <si>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</si>
  <si>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</si>
  <si>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</si>
  <si>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</si>
  <si>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</si>
  <si>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</si>
  <si>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</si>
  <si>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</si>
  <si>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</si>
  <si>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</si>
  <si>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</si>
  <si>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</si>
  <si>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</si>
  <si>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</si>
  <si>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</si>
  <si>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</si>
  <si>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</si>
  <si>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</si>
  <si>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</si>
  <si>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</si>
  <si>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</si>
  <si>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</si>
  <si>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</si>
  <si>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</si>
  <si>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</si>
  <si>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</si>
  <si>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</si>
  <si>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</si>
  <si>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</si>
  <si>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</si>
  <si>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</si>
  <si>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</si>
  <si>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</si>
  <si>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</si>
  <si>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</si>
  <si>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</si>
  <si>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</si>
  <si>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</si>
  <si>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</si>
  <si>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</si>
  <si>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</si>
  <si>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</si>
  <si>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</si>
  <si>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</si>
  <si>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</si>
  <si>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</si>
  <si>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</si>
  <si>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</si>
  <si>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</si>
  <si>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</si>
  <si>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</si>
  <si>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</si>
  <si>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</si>
  <si>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</si>
  <si>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</si>
  <si>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</si>
  <si>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</si>
  <si>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</si>
  <si>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</si>
  <si>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</si>
  <si>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</si>
  <si>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</si>
  <si>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</si>
  <si>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</si>
  <si>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</si>
  <si>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</si>
  <si>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</si>
  <si>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</si>
  <si>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</si>
  <si>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</si>
  <si>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</si>
  <si>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</si>
  <si>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</si>
  <si>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</si>
  <si>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</si>
  <si>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</si>
  <si>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</si>
  <si>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</si>
  <si>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</si>
  <si>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</si>
  <si>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</si>
  <si>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</si>
  <si>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</si>
  <si>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</si>
  <si>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</si>
  <si>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</si>
  <si>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</si>
  <si>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</si>
  <si>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</si>
  <si>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</si>
  <si>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</si>
  <si>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</si>
  <si>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</si>
  <si>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</si>
  <si>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</si>
  <si>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</si>
  <si>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</si>
  <si>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</si>
  <si>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</si>
  <si>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</si>
  <si>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</si>
  <si>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</si>
  <si>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</si>
  <si>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</si>
  <si>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</si>
  <si>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</si>
  <si>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</si>
  <si>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</si>
  <si>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</si>
  <si>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</si>
  <si>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</si>
  <si>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</si>
  <si>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</si>
  <si>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</si>
  <si>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</si>
  <si>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</si>
  <si>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</si>
  <si>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</si>
  <si>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</si>
  <si>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</si>
  <si>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</si>
  <si>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</si>
  <si>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</si>
  <si>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</si>
  <si>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</si>
  <si>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</si>
  <si>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</si>
  <si>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</si>
  <si>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</si>
  <si>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</si>
  <si>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</si>
  <si>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</si>
  <si>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</si>
  <si>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</si>
  <si>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</si>
  <si>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</si>
  <si>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</si>
  <si>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</si>
  <si>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</si>
  <si>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</si>
  <si>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</si>
  <si>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</si>
  <si>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</si>
  <si>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</si>
  <si>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</si>
  <si>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</si>
  <si>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</si>
  <si>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</si>
  <si>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</si>
  <si>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</si>
  <si>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</si>
  <si>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</si>
  <si>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</si>
  <si>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</si>
  <si>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</si>
  <si>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</si>
  <si>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</si>
  <si>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</si>
  <si>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</si>
  <si>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</si>
  <si>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</si>
  <si>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</si>
  <si>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</si>
  <si>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</si>
  <si>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</si>
  <si>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</si>
  <si>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</si>
  <si>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</si>
  <si>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</si>
  <si>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</si>
  <si>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</si>
  <si>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</si>
  <si>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</si>
  <si>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</si>
  <si>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</si>
  <si>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</si>
  <si>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</si>
  <si>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</si>
  <si>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</si>
  <si>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</si>
  <si>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</si>
  <si>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</si>
  <si>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</si>
  <si>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</si>
  <si>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</si>
  <si>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</si>
  <si>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</si>
  <si>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</si>
  <si>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</si>
  <si>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</si>
  <si>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</si>
  <si>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</si>
  <si>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</si>
  <si>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</si>
  <si>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</si>
  <si>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</si>
  <si>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</si>
  <si>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</si>
  <si>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</si>
  <si>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</si>
  <si>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</si>
  <si>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</si>
  <si>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</si>
  <si>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</si>
  <si>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</si>
  <si>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</si>
  <si>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</si>
  <si>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</si>
  <si>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</si>
  <si>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</si>
  <si>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</si>
  <si>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</si>
  <si>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</si>
  <si>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</si>
  <si>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</si>
  <si>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</si>
  <si>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</si>
  <si>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</si>
  <si>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</si>
  <si>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</si>
  <si>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</si>
  <si>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</si>
  <si>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</si>
  <si>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</si>
  <si>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</si>
  <si>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</si>
  <si>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</si>
  <si>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</si>
  <si>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</si>
  <si>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</si>
  <si>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</si>
  <si>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</si>
  <si>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</si>
  <si>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</si>
  <si>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</si>
  <si>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</si>
  <si>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</si>
  <si>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</si>
  <si>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</si>
  <si>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</si>
  <si>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</si>
  <si>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</si>
  <si>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</si>
  <si>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</si>
  <si>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</si>
  <si>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</si>
  <si>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</si>
  <si>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</si>
  <si>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</si>
  <si>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</si>
  <si>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</si>
  <si>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</si>
  <si>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</si>
  <si>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</si>
  <si>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</si>
  <si>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</si>
  <si>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</si>
  <si>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</si>
  <si>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</si>
  <si>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</si>
  <si>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</si>
  <si>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</si>
  <si>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</si>
  <si>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</si>
  <si>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</si>
  <si>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</si>
  <si>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</si>
  <si>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</si>
  <si>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</si>
  <si>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</si>
  <si>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</si>
  <si>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</si>
  <si>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</si>
  <si>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</si>
  <si>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</si>
  <si>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</si>
  <si>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</si>
  <si>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</si>
  <si>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</si>
  <si>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</si>
  <si>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</si>
  <si>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</si>
  <si>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</si>
  <si>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</si>
  <si>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</si>
  <si>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</si>
  <si>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</si>
  <si>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</si>
  <si>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</si>
  <si>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</si>
  <si>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</si>
  <si>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</si>
  <si>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</si>
  <si>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</si>
  <si>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</si>
  <si>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</si>
  <si>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</si>
  <si>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</si>
  <si>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</si>
  <si>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</si>
  <si>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</si>
  <si>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</si>
  <si>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</si>
  <si>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</si>
  <si>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</si>
  <si>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</si>
  <si>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</si>
  <si>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</si>
  <si>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</si>
  <si>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</si>
  <si>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</si>
  <si>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</si>
  <si>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</si>
  <si>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</si>
  <si>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</si>
  <si>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</si>
  <si>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</si>
  <si>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</si>
  <si>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</si>
  <si>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</si>
  <si>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</si>
  <si>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</si>
  <si>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</si>
  <si>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</si>
  <si>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</si>
  <si>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</si>
  <si>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</si>
  <si>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</si>
  <si>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</si>
  <si>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</si>
  <si>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</si>
  <si>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</si>
  <si>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</si>
  <si>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</si>
  <si>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</si>
  <si>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</si>
  <si>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</si>
  <si>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</si>
  <si>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</si>
  <si>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</si>
  <si>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</si>
  <si>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</si>
  <si>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</si>
  <si>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</si>
  <si>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</si>
  <si>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</si>
  <si>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</si>
  <si>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</si>
  <si>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</si>
  <si>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</si>
  <si>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</si>
  <si>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</si>
  <si>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</si>
  <si>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</si>
  <si>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</si>
  <si>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</si>
  <si>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</si>
  <si>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</si>
  <si>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</si>
  <si>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</si>
  <si>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</si>
  <si>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</si>
  <si>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</si>
  <si>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</si>
  <si>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</si>
  <si>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</si>
  <si>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</si>
  <si>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</si>
  <si>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</si>
  <si>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</si>
  <si>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</si>
  <si>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</si>
  <si>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</si>
  <si>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</si>
  <si>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</si>
  <si>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</si>
  <si>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</si>
  <si>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</si>
  <si>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</si>
  <si>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</si>
  <si>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</si>
  <si>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</si>
  <si>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</si>
  <si>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</si>
  <si>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</si>
  <si>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</si>
  <si>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</si>
  <si>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</si>
  <si>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</si>
  <si>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</si>
  <si>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</si>
  <si>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</si>
  <si>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</si>
  <si>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</si>
  <si>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</si>
  <si>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</si>
  <si>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</si>
  <si>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</si>
  <si>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</si>
  <si>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</si>
  <si>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</si>
  <si>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</si>
  <si>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</si>
  <si>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</si>
  <si>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</si>
  <si>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</si>
  <si>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</si>
  <si>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</si>
  <si>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</si>
  <si>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</si>
  <si>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</si>
  <si>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</si>
  <si>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</si>
  <si>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</si>
  <si>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</si>
  <si>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</si>
  <si>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</si>
  <si>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</si>
  <si>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</si>
  <si>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</si>
  <si>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</si>
  <si>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</si>
  <si>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</si>
  <si>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</si>
  <si>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</si>
  <si>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</si>
  <si>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</si>
  <si>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</si>
  <si>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</si>
  <si>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</si>
  <si>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</si>
  <si>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</si>
  <si>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</si>
  <si>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</si>
  <si>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</si>
  <si>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</si>
  <si>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</si>
  <si>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</si>
  <si>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</si>
  <si>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</si>
  <si>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</si>
  <si>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</si>
  <si>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</si>
  <si>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</si>
  <si>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</si>
  <si>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</si>
  <si>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</si>
  <si>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</si>
  <si>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</si>
  <si>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</si>
  <si>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</si>
  <si>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</si>
  <si>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</si>
  <si>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</si>
  <si>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</si>
  <si>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</si>
  <si>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</si>
  <si>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</si>
  <si>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</si>
  <si>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</si>
  <si>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</si>
  <si>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</si>
  <si>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</si>
  <si>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</si>
  <si>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</si>
  <si>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</si>
  <si>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</si>
  <si>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</si>
  <si>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</si>
  <si>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</si>
  <si>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</si>
  <si>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</si>
  <si>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</si>
  <si>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</si>
  <si>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</si>
  <si>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</si>
  <si>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</si>
  <si>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</si>
  <si>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</si>
  <si>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</si>
  <si>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</si>
  <si>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</si>
  <si>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</si>
  <si>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</si>
  <si>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</si>
  <si>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</si>
  <si>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</si>
  <si>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</si>
  <si>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</si>
  <si>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</si>
  <si>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</si>
  <si>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</si>
  <si>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</si>
  <si>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</si>
  <si>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</si>
  <si>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</si>
  <si>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</si>
  <si>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</si>
  <si>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</si>
  <si>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</si>
  <si>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</si>
  <si>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</si>
  <si>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</si>
  <si>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</si>
  <si>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</si>
  <si>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</si>
  <si>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</si>
  <si>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</si>
  <si>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</si>
  <si>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</si>
  <si>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</si>
  <si>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</si>
  <si>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</si>
  <si>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</si>
  <si>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</si>
  <si>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</si>
  <si>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</si>
  <si>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</si>
  <si>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</si>
  <si>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</si>
  <si>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</si>
  <si>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</si>
  <si>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</si>
  <si>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</si>
  <si>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</si>
  <si>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</si>
  <si>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</si>
  <si>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</si>
  <si>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</si>
  <si>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</si>
  <si>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</si>
  <si>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</si>
  <si>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</si>
  <si>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</si>
  <si>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</si>
  <si>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</si>
  <si>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</si>
  <si>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</si>
  <si>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</si>
  <si>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</si>
  <si>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</si>
  <si>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</si>
  <si>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</si>
  <si>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</si>
  <si>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</si>
  <si>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</si>
  <si>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</si>
  <si>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</si>
  <si>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</si>
  <si>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</si>
  <si>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</si>
  <si>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</si>
  <si>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</si>
  <si>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</si>
  <si>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</si>
  <si>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</si>
  <si>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</si>
  <si>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</si>
  <si>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</si>
  <si>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</si>
  <si>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</si>
  <si>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</si>
  <si>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</si>
  <si>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</si>
  <si>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</si>
  <si>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</si>
  <si>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</si>
  <si>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</si>
  <si>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</si>
  <si>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</si>
  <si>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</si>
  <si>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</si>
  <si>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</si>
  <si>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</si>
  <si>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</si>
  <si>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</si>
  <si>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</si>
  <si>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</si>
  <si>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</si>
  <si>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</si>
  <si>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</si>
  <si>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</si>
  <si>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</si>
  <si>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</si>
  <si>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</si>
  <si>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</si>
  <si>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</si>
  <si>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</si>
  <si>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</si>
  <si>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</si>
  <si>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</si>
  <si>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</si>
  <si>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</si>
  <si>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</si>
  <si>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</si>
  <si>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</si>
  <si>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</si>
  <si>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</si>
  <si>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</si>
  <si>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</si>
  <si>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</si>
  <si>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</si>
  <si>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</si>
  <si>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</si>
  <si>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</si>
  <si>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</si>
  <si>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</si>
  <si>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</si>
  <si>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</si>
  <si>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</si>
  <si>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</si>
  <si>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</si>
  <si>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</si>
  <si>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</si>
  <si>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</si>
  <si>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</si>
  <si>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</si>
  <si>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</si>
  <si>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</si>
  <si>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</si>
  <si>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</si>
  <si>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</si>
  <si>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</si>
  <si>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</si>
  <si>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</si>
  <si>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</si>
  <si>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</si>
  <si>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</si>
  <si>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</si>
  <si>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</si>
  <si>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</si>
  <si>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</si>
  <si>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</si>
  <si>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</si>
  <si>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</si>
  <si>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</si>
  <si>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</si>
  <si>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</si>
  <si>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</si>
  <si>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</si>
  <si>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</si>
  <si>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</si>
  <si>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</si>
  <si>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</si>
  <si>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</si>
  <si>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</si>
  <si>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</si>
  <si>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</si>
  <si>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</si>
  <si>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</si>
  <si>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</si>
  <si>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</si>
  <si>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</si>
  <si>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</si>
  <si>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</si>
  <si>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</si>
  <si>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</si>
  <si>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</si>
  <si>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</si>
  <si>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</si>
  <si>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</si>
  <si>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</si>
  <si>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</si>
  <si>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</si>
  <si>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</si>
  <si>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</si>
  <si>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</si>
  <si>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</si>
  <si>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</si>
  <si>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</si>
  <si>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</si>
  <si>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</si>
  <si>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</si>
  <si>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</si>
  <si>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</si>
  <si>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</si>
  <si>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</si>
  <si>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</si>
  <si>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</si>
  <si>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</si>
  <si>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</si>
  <si>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</si>
  <si>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</si>
  <si>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</si>
  <si>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</si>
  <si>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</si>
  <si>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</si>
  <si>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</si>
  <si>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</si>
  <si>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</si>
  <si>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</si>
  <si>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</si>
  <si>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</si>
  <si>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</si>
  <si>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</si>
  <si>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</si>
  <si>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</si>
  <si>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</si>
  <si>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</si>
  <si>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</si>
  <si>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</si>
  <si>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</si>
  <si>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</si>
  <si>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</si>
  <si>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</si>
  <si>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</si>
  <si>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</si>
  <si>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</si>
  <si>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</si>
  <si>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</si>
  <si>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</si>
  <si>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</si>
  <si>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</si>
  <si>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</si>
  <si>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</si>
  <si>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</si>
  <si>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</si>
  <si>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</si>
  <si>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</si>
  <si>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</si>
  <si>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</si>
  <si>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</si>
  <si>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</si>
  <si>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</si>
  <si>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</si>
  <si>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</si>
  <si>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</si>
  <si>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</si>
  <si>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</si>
  <si>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</si>
  <si>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</si>
  <si>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</si>
  <si>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</si>
  <si>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</si>
  <si>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</si>
  <si>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</si>
  <si>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</si>
  <si>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</si>
  <si>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</si>
  <si>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</si>
  <si>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</si>
  <si>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</si>
  <si>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</si>
  <si>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</si>
  <si>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</si>
  <si>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</si>
  <si>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</si>
  <si>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</si>
  <si>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</si>
  <si>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</si>
  <si>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</si>
  <si>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</si>
  <si>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</si>
  <si>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</si>
  <si>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</si>
  <si>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</si>
  <si>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</si>
  <si>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</si>
  <si>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</si>
  <si>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</si>
  <si>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</si>
  <si>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</si>
  <si>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</si>
  <si>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</si>
  <si>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</si>
  <si>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</si>
  <si>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</si>
  <si>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</si>
  <si>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</si>
  <si>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</si>
  <si>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</si>
  <si>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</si>
  <si>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</si>
  <si>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</si>
  <si>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</si>
  <si>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</si>
  <si>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</si>
  <si>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</si>
  <si>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</si>
  <si>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</si>
  <si>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</si>
  <si>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</si>
  <si>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</si>
  <si>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</si>
  <si>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</si>
  <si>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</si>
  <si>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</si>
  <si>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</si>
  <si>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</si>
  <si>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</si>
  <si>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</si>
  <si>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</si>
  <si>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</si>
  <si>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</si>
  <si>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</si>
  <si>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</si>
  <si>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</si>
  <si>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</si>
  <si>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</si>
  <si>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</si>
  <si>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</si>
  <si>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</si>
  <si>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</si>
  <si>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</si>
  <si>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</si>
  <si>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</si>
  <si>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</si>
  <si>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</si>
  <si>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</si>
  <si>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</si>
  <si>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</si>
  <si>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</si>
  <si>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</si>
  <si>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</si>
  <si>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</si>
  <si>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</si>
  <si>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</si>
  <si>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</si>
  <si>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</si>
  <si>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</si>
  <si>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</si>
  <si>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</si>
  <si>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</si>
  <si>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</si>
  <si>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</si>
  <si>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</si>
  <si>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</si>
  <si>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</si>
  <si>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</si>
  <si>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</si>
  <si>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</si>
  <si>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</si>
  <si>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</si>
  <si>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</si>
  <si>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</si>
  <si>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</si>
  <si>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</si>
  <si>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</si>
  <si>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</si>
  <si>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</si>
  <si>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</si>
  <si>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</si>
  <si>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</si>
  <si>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</si>
  <si>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</si>
  <si>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</si>
  <si>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</si>
  <si>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</si>
  <si>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</si>
  <si>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</si>
  <si>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</si>
  <si>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</si>
  <si>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</si>
  <si>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</si>
  <si>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</si>
  <si>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</si>
  <si>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</si>
  <si>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</si>
  <si>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</si>
  <si>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</si>
  <si>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</si>
  <si>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</si>
  <si>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</si>
  <si>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</si>
  <si>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</si>
  <si>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</si>
  <si>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</si>
  <si>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</si>
  <si>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</si>
  <si>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</si>
  <si>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</si>
  <si>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</si>
  <si>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</si>
  <si>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</si>
  <si>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</si>
  <si>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</si>
  <si>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</si>
  <si>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</si>
  <si>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</si>
  <si>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</si>
  <si>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</si>
  <si>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</si>
  <si>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</si>
  <si>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</si>
  <si>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</si>
  <si>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</si>
  <si>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</si>
  <si>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</si>
  <si>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</si>
  <si>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</si>
  <si>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</si>
  <si>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</si>
  <si>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</si>
  <si>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</si>
  <si>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</si>
  <si>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</si>
  <si>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</si>
  <si>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</si>
  <si>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</si>
  <si>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</si>
  <si>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</si>
  <si>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</si>
  <si>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</si>
  <si>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</si>
  <si>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</si>
  <si>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</si>
  <si>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</si>
  <si>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</si>
  <si>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</si>
  <si>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</si>
  <si>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</si>
  <si>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</si>
  <si>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</si>
  <si>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</si>
  <si>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</si>
  <si>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</si>
  <si>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</si>
  <si>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</si>
  <si>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</si>
  <si>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</si>
  <si>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</si>
  <si>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</si>
  <si>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</si>
  <si>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</si>
  <si>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</si>
  <si>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</si>
  <si>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</si>
  <si>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</si>
  <si>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</si>
  <si>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</si>
  <si>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</si>
  <si>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</si>
  <si>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</si>
  <si>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</si>
  <si>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</si>
  <si>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</si>
  <si>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</si>
  <si>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</si>
  <si>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</si>
  <si>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</si>
  <si>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</si>
  <si>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</si>
  <si>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</si>
  <si>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</si>
  <si>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</si>
  <si>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</si>
  <si>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</si>
  <si>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</si>
  <si>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</si>
  <si>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</si>
  <si>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</si>
  <si>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</si>
  <si>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</si>
  <si>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</si>
  <si>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</si>
  <si>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</si>
  <si>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</si>
  <si>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</si>
  <si>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</si>
  <si>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</si>
  <si>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</si>
  <si>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</si>
  <si>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</si>
  <si>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</si>
  <si>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</si>
  <si>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</si>
  <si>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</si>
  <si>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</si>
  <si>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</si>
  <si>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</si>
  <si>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</si>
  <si>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</si>
  <si>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</si>
  <si>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</si>
  <si>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</si>
  <si>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</si>
  <si>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</si>
  <si>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</si>
  <si>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</si>
  <si>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</si>
  <si>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</si>
  <si>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</si>
  <si>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</si>
  <si>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</si>
  <si>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</si>
  <si>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</si>
  <si>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</si>
  <si>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</si>
  <si>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</si>
  <si>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</si>
  <si>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</si>
  <si>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</si>
  <si>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</si>
  <si>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</si>
  <si>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</si>
  <si>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</si>
  <si>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</si>
  <si>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</si>
  <si>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</si>
  <si>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</si>
  <si>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</si>
  <si>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</si>
  <si>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</si>
  <si>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</si>
  <si>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</si>
  <si>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</si>
  <si>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</si>
  <si>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</si>
  <si>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</si>
  <si>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</si>
  <si>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</si>
  <si>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</si>
  <si>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</si>
  <si>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</si>
  <si>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</si>
  <si>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</si>
  <si>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</si>
  <si>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</si>
  <si>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</si>
  <si>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</si>
  <si>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</si>
  <si>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</si>
  <si>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</si>
  <si>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</si>
  <si>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</si>
  <si>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</si>
  <si>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</si>
  <si>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</si>
  <si>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</si>
  <si>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</si>
  <si>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</si>
  <si>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</si>
  <si>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</si>
  <si>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</si>
  <si>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</si>
  <si>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</si>
  <si>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</si>
  <si>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</si>
  <si>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</si>
  <si>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</si>
  <si>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</si>
  <si>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</si>
  <si>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</si>
  <si>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</si>
  <si>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</si>
  <si>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</si>
  <si>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</si>
  <si>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</si>
  <si>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</si>
  <si>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</si>
  <si>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</si>
  <si>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</si>
  <si>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</si>
  <si>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</si>
  <si>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</si>
  <si>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</si>
  <si>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</si>
  <si>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</si>
  <si>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</si>
  <si>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</si>
  <si>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</si>
  <si>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</si>
  <si>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</si>
  <si>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</si>
  <si>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</si>
  <si>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</si>
  <si>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</si>
  <si>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</si>
  <si>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</si>
  <si>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</si>
  <si>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</si>
  <si>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</si>
  <si>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</si>
  <si>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</si>
  <si>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</si>
  <si>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</si>
  <si>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</si>
  <si>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</si>
  <si>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</si>
  <si>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</si>
  <si>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</si>
  <si>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</si>
  <si>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</si>
  <si>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</si>
  <si>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</si>
  <si>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</si>
  <si>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</si>
  <si>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</si>
  <si>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</si>
  <si>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</si>
  <si>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</si>
  <si>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</si>
  <si>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</si>
  <si>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</si>
  <si>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</si>
  <si>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</si>
  <si>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</si>
  <si>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</si>
  <si>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</si>
  <si>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</si>
  <si>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</si>
  <si>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</si>
  <si>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</si>
  <si>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</si>
  <si>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</si>
  <si>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</si>
  <si>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</si>
  <si>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</si>
  <si>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</si>
  <si>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</si>
  <si>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</si>
  <si>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</si>
  <si>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</si>
  <si>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</si>
  <si>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</si>
  <si>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</si>
  <si>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</si>
  <si>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</si>
  <si>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</si>
  <si>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</si>
  <si>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</si>
  <si>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</si>
  <si>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</si>
  <si>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</si>
  <si>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</si>
  <si>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</si>
  <si>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</si>
  <si>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</si>
  <si>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</si>
  <si>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</si>
  <si>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</si>
  <si>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</si>
  <si>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</si>
  <si>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</si>
  <si>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</si>
  <si>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</si>
  <si>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</si>
  <si>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</si>
  <si>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</si>
  <si>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</si>
  <si>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</si>
  <si>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</si>
  <si>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</si>
  <si>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</si>
  <si>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</si>
  <si>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</si>
  <si>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</si>
  <si>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</si>
  <si>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</si>
  <si>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</si>
  <si>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</si>
  <si>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</si>
  <si>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</si>
  <si>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</si>
  <si>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</si>
  <si>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</si>
  <si>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</si>
  <si>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</si>
  <si>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</si>
  <si>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</si>
  <si>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</si>
  <si>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</si>
  <si>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</si>
  <si>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</si>
  <si>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</si>
  <si>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</si>
  <si>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</si>
  <si>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</si>
  <si>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</si>
  <si>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</si>
  <si>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</si>
  <si>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</si>
  <si>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</si>
  <si>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</si>
  <si>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</si>
  <si>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</si>
  <si>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</si>
  <si>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</si>
  <si>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</si>
  <si>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</si>
  <si>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</si>
  <si>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</si>
  <si>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</si>
  <si>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</si>
  <si>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</si>
  <si>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</si>
  <si>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</si>
  <si>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</si>
  <si>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</si>
  <si>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</si>
  <si>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</si>
  <si>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</si>
  <si>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</si>
  <si>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</si>
  <si>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</si>
  <si>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</si>
  <si>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</si>
  <si>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</si>
  <si>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</si>
  <si>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</si>
  <si>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</si>
  <si>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</si>
  <si>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</si>
  <si>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</si>
  <si>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</si>
  <si>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</si>
  <si>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</si>
  <si>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</si>
  <si>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</si>
  <si>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</si>
  <si>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</si>
  <si>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</si>
  <si>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</si>
  <si>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</si>
  <si>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</si>
  <si>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</si>
  <si>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</si>
  <si>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</si>
  <si>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</si>
  <si>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</si>
  <si>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</si>
  <si>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</si>
  <si>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</si>
  <si>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</si>
  <si>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</si>
  <si>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</si>
  <si>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</si>
  <si>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</si>
  <si>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</si>
  <si>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</si>
  <si>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</si>
  <si>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</si>
  <si>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</si>
  <si>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</si>
  <si>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</si>
  <si>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</si>
  <si>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</si>
  <si>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</si>
  <si>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</si>
  <si>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</si>
  <si>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</si>
  <si>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</si>
  <si>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</si>
  <si>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</si>
  <si>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</si>
  <si>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</si>
  <si>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</si>
  <si>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</si>
  <si>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</si>
  <si>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</si>
  <si>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</si>
  <si>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</si>
  <si>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</si>
  <si>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</si>
  <si>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</si>
  <si>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</si>
  <si>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</si>
  <si>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</si>
  <si>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</si>
  <si>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</si>
  <si>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</si>
  <si>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</si>
  <si>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</si>
  <si>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</si>
  <si>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</si>
  <si>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</si>
  <si>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</si>
  <si>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</si>
  <si>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</si>
  <si>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</si>
  <si>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</si>
  <si>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</si>
  <si>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</si>
  <si>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</si>
  <si>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</si>
  <si>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</si>
  <si>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</si>
  <si>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</si>
  <si>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</si>
  <si>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</si>
  <si>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</si>
  <si>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</si>
  <si>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</si>
  <si>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</si>
  <si>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</si>
  <si>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</si>
  <si>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</si>
  <si>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</si>
  <si>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</si>
  <si>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</si>
  <si>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</si>
  <si>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</si>
  <si>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</si>
  <si>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</si>
  <si>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</si>
  <si>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</si>
  <si>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</si>
  <si>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</si>
  <si>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</si>
  <si>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</si>
  <si>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</si>
  <si>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</si>
  <si>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</si>
  <si>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</si>
  <si>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</si>
  <si>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</si>
  <si>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</si>
  <si>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</si>
  <si>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</si>
  <si>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</si>
  <si>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</si>
  <si>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</si>
  <si>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</si>
  <si>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</si>
  <si>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</si>
  <si>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</si>
  <si>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</si>
  <si>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</si>
  <si>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</si>
  <si>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</si>
  <si>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</si>
  <si>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</si>
  <si>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</si>
  <si>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</si>
  <si>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</si>
  <si>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</si>
  <si>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</si>
  <si>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</si>
  <si>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</si>
  <si>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</si>
  <si>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</si>
  <si>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</si>
  <si>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</si>
  <si>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</si>
  <si>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</si>
  <si>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</si>
  <si>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</si>
  <si>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</si>
  <si>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</si>
  <si>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</si>
  <si>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</si>
  <si>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</si>
  <si>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</si>
  <si>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</si>
  <si>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</si>
  <si>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</si>
  <si>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</si>
  <si>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</si>
  <si>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</si>
  <si>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</si>
  <si>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</si>
  <si>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</si>
  <si>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</si>
  <si>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</si>
  <si>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</si>
  <si>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</si>
  <si>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</si>
  <si>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</si>
  <si>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</si>
  <si>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</si>
  <si>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</si>
  <si>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</si>
  <si>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</si>
  <si>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</si>
  <si>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</si>
  <si>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</si>
  <si>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</si>
  <si>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</si>
  <si>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</si>
  <si>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</si>
  <si>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</si>
  <si>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</si>
  <si>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</si>
  <si>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</si>
  <si>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</si>
  <si>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</si>
  <si>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</si>
  <si>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</si>
  <si>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</si>
  <si>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</si>
  <si>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</si>
  <si>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</si>
  <si>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</si>
  <si>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</si>
  <si>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</si>
  <si>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</si>
  <si>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</si>
  <si>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</si>
  <si>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</si>
  <si>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</si>
  <si>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</si>
  <si>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</si>
  <si>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</si>
  <si>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</si>
  <si>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</si>
  <si>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</si>
  <si>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</si>
  <si>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</si>
  <si>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</si>
  <si>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</si>
  <si>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</si>
  <si>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</si>
  <si>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</si>
  <si>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</si>
  <si>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</si>
  <si>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</si>
  <si>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</si>
  <si>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</si>
  <si>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</si>
  <si>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</si>
  <si>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</si>
  <si>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</si>
  <si>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</si>
  <si>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</si>
  <si>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</si>
  <si>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</si>
  <si>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</si>
  <si>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</si>
  <si>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</si>
  <si>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</si>
  <si>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</si>
  <si>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</si>
  <si>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</si>
  <si>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</si>
  <si>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</si>
  <si>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</si>
  <si>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</si>
  <si>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</si>
  <si>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</si>
  <si>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</si>
  <si>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</si>
  <si>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</si>
  <si>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</si>
  <si>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</si>
  <si>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</si>
  <si>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</si>
  <si>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</si>
  <si>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</si>
  <si>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</si>
  <si>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</si>
  <si>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</si>
  <si>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</si>
  <si>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</si>
  <si>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</si>
  <si>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</si>
  <si>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</si>
  <si>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</si>
  <si>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</si>
  <si>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</si>
  <si>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</si>
  <si>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</si>
  <si>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</si>
  <si>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</si>
  <si>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</si>
  <si>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</si>
  <si>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</si>
  <si>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</si>
  <si>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</si>
  <si>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</si>
  <si>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</si>
  <si>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</si>
  <si>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</si>
  <si>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</si>
  <si>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</si>
  <si>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</si>
  <si>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</si>
  <si>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</si>
  <si>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</si>
  <si>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</si>
  <si>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</si>
  <si>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</si>
  <si>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</si>
  <si>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</si>
  <si>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</si>
  <si>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</si>
  <si>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</si>
  <si>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</si>
  <si>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</si>
  <si>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</si>
  <si>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</si>
  <si>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</si>
  <si>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</si>
  <si>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</si>
  <si>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</si>
  <si>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</si>
  <si>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</si>
  <si>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</si>
  <si>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</si>
  <si>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</si>
  <si>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</si>
  <si>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</si>
  <si>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</si>
  <si>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</si>
  <si>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</si>
  <si>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</si>
  <si>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</si>
  <si>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</si>
  <si>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</si>
  <si>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</si>
  <si>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</si>
  <si>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</si>
  <si>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</si>
  <si>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</si>
  <si>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</si>
  <si>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</si>
  <si>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</si>
  <si>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</si>
  <si>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</si>
  <si>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</si>
  <si>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</si>
  <si>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</si>
  <si>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</si>
  <si>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</si>
  <si>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</si>
  <si>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</si>
  <si>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</si>
  <si>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</si>
  <si>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</si>
  <si>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</si>
  <si>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</si>
  <si>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</si>
  <si>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</si>
  <si>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</si>
  <si>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</si>
  <si>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</si>
  <si>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</si>
  <si>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</si>
  <si>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</si>
  <si>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</si>
  <si>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</si>
  <si>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</si>
  <si>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</si>
  <si>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</si>
  <si>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</si>
  <si>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</si>
  <si>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</si>
  <si>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</si>
  <si>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</si>
  <si>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</si>
  <si>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</si>
  <si>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</si>
  <si>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</si>
  <si>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</si>
  <si>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</si>
  <si>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</si>
  <si>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</si>
  <si>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</si>
  <si>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</si>
  <si>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</si>
  <si>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</si>
  <si>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</si>
  <si>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</si>
  <si>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</si>
  <si>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</si>
  <si>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</si>
  <si>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</si>
  <si>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</si>
  <si>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</si>
  <si>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</si>
  <si>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</si>
  <si>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</si>
  <si>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</si>
  <si>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</si>
  <si>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</si>
  <si>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</si>
  <si>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</si>
  <si>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</si>
  <si>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</si>
  <si>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</si>
  <si>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</si>
  <si>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</si>
  <si>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</si>
  <si>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</si>
  <si>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</si>
  <si>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</si>
  <si>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</si>
  <si>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</si>
  <si>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</si>
  <si>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</si>
  <si>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</si>
  <si>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</si>
  <si>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</si>
  <si>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</si>
  <si>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</si>
  <si>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</si>
  <si>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</si>
  <si>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</si>
  <si>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</si>
  <si>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</si>
  <si>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</si>
  <si>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</si>
  <si>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</si>
  <si>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</si>
  <si>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</si>
  <si>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</si>
  <si>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</si>
  <si>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</si>
  <si>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</si>
  <si>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</si>
  <si>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</si>
  <si>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</si>
  <si>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</si>
  <si>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</si>
  <si>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</si>
  <si>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</si>
  <si>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</si>
  <si>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</si>
  <si>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</si>
  <si>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</si>
  <si>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</si>
  <si>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</si>
  <si>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</si>
  <si>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</si>
  <si>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</si>
  <si>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</si>
  <si>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</si>
  <si>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</si>
  <si>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</si>
  <si>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</si>
  <si>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</si>
  <si>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</si>
  <si>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</si>
  <si>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</si>
  <si>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</si>
  <si>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</si>
  <si>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</si>
  <si>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</si>
  <si>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</si>
  <si>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</si>
  <si>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</si>
  <si>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</si>
  <si>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</si>
  <si>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</si>
  <si>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</si>
  <si>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</si>
  <si>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</si>
  <si>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</si>
  <si>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</si>
  <si>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</si>
  <si>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</si>
  <si>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</si>
  <si>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</si>
  <si>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</si>
  <si>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</si>
  <si>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</si>
  <si>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</si>
  <si>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</si>
  <si>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</si>
  <si>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</si>
  <si>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</si>
  <si>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</si>
  <si>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</si>
  <si>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</si>
  <si>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</si>
  <si>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</si>
  <si>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</si>
  <si>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</si>
  <si>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</si>
  <si>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</si>
  <si>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</si>
  <si>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</si>
  <si>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</si>
  <si>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</si>
  <si>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</si>
  <si>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</si>
  <si>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</si>
  <si>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</si>
  <si>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</si>
  <si>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</si>
  <si>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</si>
  <si>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</si>
  <si>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</si>
  <si>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</si>
  <si>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</si>
  <si>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</si>
  <si>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</si>
  <si>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</si>
  <si>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</si>
  <si>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</si>
  <si>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</si>
  <si>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</si>
  <si>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</si>
  <si>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</si>
  <si>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</si>
  <si>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</si>
  <si>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</si>
  <si>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</si>
  <si>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</si>
  <si>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</si>
  <si>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</si>
  <si>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</si>
  <si>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</si>
  <si>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</si>
  <si>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</si>
  <si>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</si>
  <si>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</si>
  <si>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</si>
  <si>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</si>
  <si>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</si>
  <si>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</si>
  <si>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</si>
  <si>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</si>
  <si>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</si>
  <si>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</si>
  <si>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</si>
  <si>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</si>
  <si>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</si>
  <si>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</si>
  <si>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</si>
  <si>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</si>
  <si>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</si>
  <si>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</si>
  <si>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</si>
  <si>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</si>
  <si>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</si>
  <si>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</si>
  <si>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</si>
  <si>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</si>
  <si>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</si>
  <si>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</si>
  <si>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</si>
  <si>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</si>
  <si>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</si>
  <si>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</si>
  <si>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</si>
  <si>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</si>
  <si>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</si>
  <si>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</si>
  <si>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</si>
  <si>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</si>
  <si>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</si>
  <si>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</si>
  <si>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</si>
  <si>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</si>
  <si>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</si>
  <si>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</si>
  <si>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</si>
  <si>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</si>
  <si>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</si>
  <si>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</si>
  <si>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</si>
  <si>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</si>
  <si>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</si>
  <si>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</si>
  <si>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</si>
  <si>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</si>
  <si>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</si>
  <si>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</si>
  <si>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</si>
  <si>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</si>
  <si>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</si>
  <si>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</si>
  <si>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</si>
  <si>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</si>
  <si>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</si>
  <si>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</si>
  <si>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</si>
  <si>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</si>
  <si>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</si>
  <si>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</si>
  <si>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</si>
  <si>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</si>
  <si>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</si>
  <si>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</si>
  <si>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</si>
  <si>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</si>
  <si>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</si>
  <si>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</si>
  <si>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</si>
  <si>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</si>
  <si>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</si>
  <si>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</si>
  <si>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</si>
  <si>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</si>
  <si>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</si>
  <si>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</si>
  <si>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</si>
  <si>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</si>
  <si>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</si>
  <si>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</si>
  <si>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</si>
  <si>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</si>
  <si>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</si>
  <si>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</si>
  <si>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</si>
  <si>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</si>
  <si>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</si>
  <si>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</si>
  <si>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</si>
  <si>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</si>
  <si>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</si>
  <si>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</si>
  <si>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</si>
  <si>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</si>
  <si>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</si>
  <si>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</si>
  <si>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</si>
  <si>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</si>
  <si>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</si>
  <si>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</si>
  <si>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</si>
  <si>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</si>
  <si>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</si>
  <si>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</si>
  <si>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</si>
  <si>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</si>
  <si>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</si>
  <si>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</si>
  <si>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</si>
  <si>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</si>
  <si>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</si>
  <si>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</si>
  <si>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</si>
  <si>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</si>
  <si>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</si>
  <si>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</si>
  <si>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</si>
  <si>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</si>
  <si>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</si>
  <si>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</si>
  <si>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</si>
  <si>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</si>
  <si>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</si>
  <si>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</si>
  <si>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</si>
  <si>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</si>
  <si>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</si>
  <si>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</si>
  <si>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</si>
  <si>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</si>
  <si>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</si>
  <si>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</si>
  <si>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</si>
  <si>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</si>
  <si>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</si>
  <si>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</si>
  <si>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</si>
  <si>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</si>
  <si>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</si>
  <si>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</si>
  <si>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</si>
  <si>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</si>
  <si>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</si>
  <si>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</si>
  <si>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</si>
  <si>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</si>
  <si>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</si>
  <si>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</si>
  <si>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</si>
  <si>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</si>
  <si>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</si>
  <si>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</si>
  <si>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</si>
  <si>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</si>
  <si>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</si>
  <si>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</si>
  <si>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</si>
  <si>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</si>
  <si>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</si>
  <si>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</si>
  <si>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</si>
  <si>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</si>
  <si>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</si>
  <si>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</si>
  <si>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</si>
  <si>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</si>
  <si>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</si>
  <si>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</si>
  <si>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</si>
  <si>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</si>
  <si>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</si>
  <si>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</si>
  <si>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</si>
  <si>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</si>
  <si>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</si>
  <si>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</si>
  <si>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</si>
  <si>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</si>
  <si>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</si>
  <si>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</si>
  <si>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</si>
  <si>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</si>
  <si>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</si>
  <si>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</si>
  <si>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</si>
  <si>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</si>
  <si>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</si>
  <si>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</si>
  <si>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</si>
  <si>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</si>
  <si>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</si>
  <si>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</si>
  <si>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</si>
  <si>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</si>
  <si>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</si>
  <si>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</si>
  <si>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</si>
  <si>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</si>
  <si>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</si>
  <si>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</si>
  <si>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</si>
  <si>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</si>
  <si>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</si>
  <si>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</si>
  <si>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</si>
  <si>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</si>
  <si>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</si>
  <si>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</si>
  <si>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</si>
  <si>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</si>
  <si>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</si>
  <si>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</si>
  <si>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</si>
  <si>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</si>
  <si>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</si>
  <si>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</si>
  <si>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</si>
  <si>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</si>
  <si>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</si>
  <si>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</si>
  <si>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</si>
  <si>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</si>
  <si>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</si>
  <si>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</si>
  <si>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</si>
  <si>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</si>
  <si>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</si>
  <si>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</si>
  <si>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</si>
  <si>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</si>
  <si>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</si>
  <si>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</si>
  <si>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</si>
  <si>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</si>
  <si>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</si>
  <si>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</si>
  <si>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</si>
  <si>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</si>
  <si>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</si>
  <si>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</si>
  <si>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</si>
  <si>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</si>
  <si>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</si>
  <si>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</si>
  <si>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</si>
  <si>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</si>
  <si>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</si>
  <si>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</si>
  <si>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</si>
  <si>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</si>
  <si>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</si>
  <si>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</si>
  <si>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</si>
  <si>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</si>
  <si>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</si>
  <si>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</si>
  <si>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</si>
  <si>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</si>
  <si>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</si>
  <si>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</si>
  <si>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</si>
  <si>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</si>
  <si>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</si>
  <si>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</si>
  <si>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</si>
  <si>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</si>
  <si>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</si>
  <si>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</si>
  <si>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</si>
  <si>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</si>
  <si>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</si>
  <si>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</si>
  <si>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</si>
  <si>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</si>
  <si>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</si>
  <si>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</si>
  <si>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</si>
  <si>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</si>
  <si>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</si>
  <si>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</si>
  <si>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</si>
  <si>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</si>
  <si>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</si>
  <si>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</si>
  <si>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</si>
  <si>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</si>
  <si>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</si>
  <si>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</si>
  <si>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</si>
  <si>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</si>
  <si>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</si>
  <si>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</si>
  <si>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</si>
  <si>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</si>
  <si>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</si>
  <si>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</si>
  <si>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</si>
  <si>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</si>
  <si>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</si>
  <si>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</si>
  <si>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</si>
  <si>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</si>
  <si>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</si>
  <si>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</si>
  <si>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</si>
  <si>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</si>
  <si>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</si>
  <si>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</si>
  <si>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</si>
  <si>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</si>
  <si>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</si>
  <si>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</si>
  <si>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</si>
  <si>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</si>
  <si>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</si>
  <si>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</si>
  <si>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</si>
  <si>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</si>
  <si>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</si>
  <si>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</si>
  <si>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</si>
  <si>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</si>
  <si>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</si>
  <si>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</si>
  <si>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</si>
  <si>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</si>
  <si>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</si>
  <si>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</si>
  <si>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</si>
  <si>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</si>
  <si>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</si>
  <si>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</si>
  <si>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</si>
  <si>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</si>
  <si>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</si>
  <si>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</si>
  <si>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</si>
  <si>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</si>
  <si>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</si>
  <si>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</si>
  <si>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</si>
  <si>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</si>
  <si>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</si>
  <si>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</si>
  <si>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</si>
  <si>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</si>
  <si>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</si>
  <si>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</si>
  <si>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</si>
  <si>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</si>
  <si>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</si>
  <si>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</si>
  <si>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</si>
  <si>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</si>
  <si>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</si>
  <si>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</si>
  <si>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</si>
  <si>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</si>
  <si>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</si>
  <si>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</si>
  <si>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</si>
  <si>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</si>
  <si>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</si>
  <si>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</si>
  <si>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</si>
  <si>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</si>
  <si>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</si>
  <si>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</si>
  <si>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</si>
  <si>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</si>
  <si>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</si>
  <si>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</si>
  <si>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</si>
  <si>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</si>
  <si>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</si>
  <si>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</si>
  <si>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</si>
  <si>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</si>
  <si>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</si>
  <si>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</si>
  <si>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</si>
  <si>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</si>
  <si>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</si>
  <si>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</si>
  <si>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</si>
  <si>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</si>
  <si>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</si>
  <si>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</si>
  <si>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</si>
  <si>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</si>
  <si>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</si>
  <si>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</si>
  <si>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</si>
  <si>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</si>
  <si>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</si>
  <si>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</si>
  <si>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</si>
  <si>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</si>
  <si>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</si>
  <si>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</si>
  <si>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</si>
  <si>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</si>
  <si>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</si>
  <si>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</si>
  <si>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</si>
  <si>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</si>
  <si>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</si>
  <si>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</si>
  <si>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</si>
  <si>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</si>
  <si>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</si>
  <si>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</si>
  <si>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</si>
  <si>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</si>
  <si>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</si>
  <si>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</si>
  <si>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</si>
  <si>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</si>
  <si>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</si>
  <si>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</si>
  <si>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</si>
  <si>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</si>
  <si>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</si>
  <si>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</si>
  <si>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</si>
  <si>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</si>
  <si>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</si>
  <si>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</si>
  <si>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</si>
  <si>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</si>
  <si>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</si>
  <si>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</si>
  <si>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</si>
  <si>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</si>
  <si>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</si>
  <si>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</si>
  <si>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</si>
  <si>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</si>
  <si>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</si>
  <si>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</si>
  <si>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</si>
  <si>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</si>
  <si>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</si>
  <si>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</si>
  <si>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</si>
  <si>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</si>
  <si>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</si>
  <si>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</si>
  <si>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</si>
  <si>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</si>
  <si>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</si>
  <si>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</si>
  <si>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</si>
  <si>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</si>
  <si>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</si>
  <si>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</si>
  <si>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</si>
  <si>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</si>
  <si>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</si>
  <si>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</si>
  <si>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</si>
  <si>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</si>
  <si>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</si>
  <si>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</si>
  <si>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</si>
  <si>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</si>
  <si>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</si>
  <si>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</si>
  <si>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</si>
  <si>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</si>
  <si>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</si>
  <si>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</si>
  <si>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</si>
  <si>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</si>
  <si>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</si>
  <si>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</si>
  <si>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</si>
  <si>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</si>
  <si>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</si>
  <si>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</si>
  <si>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</si>
  <si>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</si>
  <si>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</si>
  <si>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</si>
  <si>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</si>
  <si>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</si>
  <si>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</si>
  <si>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</si>
  <si>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</si>
  <si>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</si>
  <si>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</si>
  <si>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</si>
  <si>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</si>
  <si>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</si>
  <si>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</si>
  <si>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</si>
  <si>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</si>
  <si>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</si>
  <si>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</si>
  <si>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</si>
  <si>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</si>
  <si>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</si>
  <si>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</si>
  <si>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</si>
  <si>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</si>
  <si>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</si>
  <si>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</si>
  <si>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</si>
  <si>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</si>
  <si>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</si>
  <si>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</si>
  <si>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</si>
  <si>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</si>
  <si>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</si>
  <si>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</si>
  <si>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</si>
  <si>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</si>
  <si>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</si>
  <si>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</si>
  <si>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</si>
  <si>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</si>
  <si>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</si>
  <si>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</si>
  <si>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</si>
  <si>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</si>
  <si>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</si>
  <si>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</si>
  <si>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</si>
  <si>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</si>
  <si>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</si>
  <si>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</si>
  <si>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</si>
  <si>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</si>
  <si>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</si>
  <si>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</si>
  <si>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</si>
  <si>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</si>
  <si>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</si>
  <si>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</si>
  <si>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</si>
  <si>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</si>
  <si>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</si>
  <si>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</si>
  <si>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</si>
  <si>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</si>
  <si>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</si>
  <si>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</si>
  <si>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</si>
  <si>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</si>
  <si>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</si>
  <si>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</si>
  <si>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</si>
  <si>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</si>
  <si>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</si>
  <si>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</si>
  <si>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</si>
  <si>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</si>
  <si>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</si>
  <si>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</si>
  <si>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</si>
  <si>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</si>
  <si>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</si>
  <si>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</si>
  <si>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</si>
  <si>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</si>
  <si>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</si>
  <si>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</si>
  <si>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</si>
  <si>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</si>
  <si>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</si>
  <si>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</si>
  <si>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</si>
  <si>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</si>
  <si>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</si>
  <si>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</si>
  <si>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</si>
  <si>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</si>
  <si>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</si>
  <si>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</si>
  <si>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</si>
  <si>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</si>
  <si>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</si>
  <si>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</si>
  <si>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</si>
  <si>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</si>
  <si>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</si>
  <si>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</si>
  <si>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</si>
  <si>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</si>
  <si>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</si>
  <si>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</si>
  <si>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</si>
  <si>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</si>
  <si>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</si>
  <si>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</si>
  <si>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</si>
  <si>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</si>
  <si>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</si>
  <si>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</si>
  <si>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</si>
  <si>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</si>
  <si>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</si>
  <si>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</si>
  <si>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</si>
  <si>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</si>
  <si>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</si>
  <si>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</si>
  <si>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</si>
  <si>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</si>
  <si>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</si>
  <si>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</si>
  <si>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</si>
  <si>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</si>
  <si>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</si>
  <si>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</si>
  <si>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</si>
  <si>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</si>
  <si>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</si>
  <si>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</si>
  <si>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</si>
  <si>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</si>
  <si>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</si>
  <si>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</si>
  <si>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</si>
  <si>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</si>
  <si>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</si>
  <si>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</si>
  <si>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</si>
  <si>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</si>
  <si>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</si>
  <si>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</si>
  <si>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</si>
  <si>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</si>
  <si>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</si>
  <si>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</si>
  <si>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</si>
  <si>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</si>
  <si>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</si>
  <si>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</si>
  <si>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</si>
  <si>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</si>
  <si>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</si>
  <si>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</si>
  <si>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</si>
  <si>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</si>
  <si>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</si>
  <si>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</si>
  <si>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</si>
  <si>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</si>
  <si>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</si>
  <si>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</si>
  <si>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</si>
  <si>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</si>
  <si>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</si>
  <si>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</si>
  <si>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</si>
  <si>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</si>
  <si>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</si>
  <si>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</si>
  <si>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</si>
  <si>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</si>
  <si>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</si>
  <si>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</si>
  <si>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</si>
  <si>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</si>
  <si>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</si>
  <si>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</si>
  <si>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</si>
  <si>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</si>
  <si>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</si>
  <si>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</si>
  <si>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</si>
  <si>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</si>
  <si>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</si>
  <si>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</si>
  <si>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</si>
  <si>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</si>
  <si>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</si>
  <si>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</si>
  <si>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</si>
  <si>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</si>
  <si>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</si>
  <si>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</si>
  <si>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</si>
  <si>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</si>
  <si>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</si>
  <si>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</si>
  <si>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</si>
  <si>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</si>
  <si>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</si>
  <si>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</si>
  <si>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</si>
  <si>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</si>
  <si>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</si>
  <si>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</si>
  <si>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</si>
  <si>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</si>
  <si>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</si>
  <si>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</si>
  <si>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</si>
  <si>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</si>
  <si>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</si>
  <si>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</si>
  <si>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</si>
  <si>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</si>
  <si>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</si>
  <si>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</si>
  <si>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</si>
  <si>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</si>
  <si>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</si>
  <si>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</si>
  <si>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</si>
  <si>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</si>
  <si>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</si>
  <si>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</si>
  <si>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</si>
  <si>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</si>
  <si>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</si>
  <si>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</si>
  <si>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</si>
  <si>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</si>
  <si>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</si>
  <si>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</si>
  <si>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</si>
  <si>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</si>
  <si>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</si>
  <si>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</si>
  <si>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</si>
  <si>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</si>
  <si>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</si>
  <si>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</si>
  <si>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</si>
  <si>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</si>
  <si>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</si>
  <si>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</si>
  <si>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</si>
  <si>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</si>
  <si>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</si>
  <si>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</si>
  <si>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</si>
  <si>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</si>
  <si>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</si>
  <si>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</si>
  <si>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</si>
  <si>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</si>
  <si>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</si>
  <si>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</si>
  <si>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</si>
  <si>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</si>
  <si>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</si>
  <si>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</si>
  <si>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</si>
  <si>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</si>
  <si>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</si>
  <si>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</si>
  <si>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</si>
  <si>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</si>
  <si>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</si>
  <si>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</si>
  <si>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</si>
  <si>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</si>
  <si>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</si>
  <si>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</si>
  <si>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</si>
  <si>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</si>
  <si>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</si>
  <si>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</si>
  <si>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</si>
  <si>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</si>
  <si>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</si>
  <si>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</si>
  <si>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</si>
  <si>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</si>
  <si>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</si>
  <si>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</si>
  <si>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</si>
  <si>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</si>
  <si>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</si>
  <si>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</si>
  <si>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</si>
  <si>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</si>
  <si>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</si>
  <si>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</si>
  <si>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</si>
  <si>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</si>
  <si>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</si>
  <si>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</si>
  <si>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</si>
  <si>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</si>
  <si>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</si>
  <si>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</si>
  <si>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</si>
  <si>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</si>
  <si>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</si>
  <si>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</si>
  <si>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</si>
  <si>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</si>
  <si>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</si>
  <si>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</si>
  <si>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</si>
  <si>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</si>
  <si>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</si>
  <si>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</si>
  <si>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</si>
  <si>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</si>
  <si>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</si>
  <si>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</si>
  <si>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</si>
  <si>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</si>
  <si>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</si>
  <si>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</si>
  <si>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</si>
  <si>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</si>
  <si>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</si>
  <si>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</si>
  <si>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</si>
  <si>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</si>
  <si>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</si>
  <si>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</si>
  <si>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</si>
  <si>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</si>
  <si>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</si>
  <si>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</si>
  <si>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</si>
  <si>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</si>
  <si>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</si>
  <si>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</si>
  <si>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</si>
  <si>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</si>
  <si>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</si>
  <si>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</si>
  <si>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</si>
  <si>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</si>
  <si>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</si>
  <si>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</si>
  <si>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</si>
  <si>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</si>
  <si>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</si>
  <si>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</si>
  <si>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</si>
  <si>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</si>
  <si>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</si>
  <si>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</si>
  <si>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</si>
  <si>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</si>
  <si>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</si>
  <si>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</si>
  <si>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</si>
  <si>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</si>
  <si>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</si>
  <si>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</si>
  <si>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</si>
  <si>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</si>
  <si>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</si>
  <si>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</si>
  <si>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</si>
  <si>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</si>
  <si>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</si>
  <si>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</si>
  <si>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</si>
  <si>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</si>
  <si>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</si>
  <si>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</si>
  <si>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</si>
  <si>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</si>
  <si>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</si>
  <si>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</si>
  <si>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</si>
  <si>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</si>
  <si>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</si>
  <si>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</si>
  <si>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</si>
  <si>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</si>
  <si>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</si>
  <si>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</si>
  <si>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</si>
  <si>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</si>
  <si>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</si>
  <si>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</si>
  <si>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</si>
  <si>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</si>
  <si>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</si>
  <si>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</si>
  <si>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</si>
  <si>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</si>
  <si>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</si>
  <si>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</si>
  <si>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</si>
  <si>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</si>
  <si>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</si>
  <si>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</si>
  <si>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</si>
  <si>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</si>
  <si>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</si>
  <si>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</si>
  <si>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</si>
  <si>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</si>
  <si>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</si>
  <si>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</si>
  <si>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</si>
  <si>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</si>
  <si>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</si>
  <si>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</si>
  <si>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</si>
  <si>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</si>
  <si>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</si>
  <si>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</si>
  <si>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</si>
  <si>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</si>
  <si>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</si>
  <si>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</si>
  <si>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</si>
  <si>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</si>
  <si>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</si>
  <si>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</si>
  <si>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</si>
  <si>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</si>
  <si>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</si>
  <si>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</si>
  <si>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</si>
  <si>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</si>
  <si>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</si>
  <si>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</si>
  <si>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</si>
  <si>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</si>
  <si>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</si>
  <si>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</si>
  <si>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</si>
  <si>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</si>
  <si>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</si>
  <si>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</si>
  <si>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</si>
  <si>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</si>
  <si>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</si>
  <si>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</si>
  <si>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</si>
  <si>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</si>
  <si>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</si>
  <si>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</si>
  <si>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</si>
  <si>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</si>
  <si>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</si>
  <si>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</si>
  <si>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</si>
  <si>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</si>
  <si>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</si>
  <si>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</si>
  <si>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</si>
  <si>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</si>
  <si>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</si>
  <si>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</si>
  <si>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</si>
  <si>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</si>
  <si>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</si>
  <si>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</si>
  <si>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</si>
  <si>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</si>
  <si>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</si>
  <si>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</si>
  <si>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</si>
  <si>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</si>
  <si>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</si>
  <si>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</si>
  <si>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</si>
  <si>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</si>
  <si>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</si>
  <si>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</si>
  <si>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</si>
  <si>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</si>
  <si>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</si>
  <si>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</si>
  <si>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</si>
  <si>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</si>
  <si>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</si>
  <si>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</si>
  <si>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</si>
  <si>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</si>
  <si>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</si>
  <si>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</si>
  <si>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</si>
  <si>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</si>
  <si>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</si>
  <si>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</si>
  <si>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</si>
  <si>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</si>
  <si>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</si>
  <si>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</si>
  <si>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</si>
  <si>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</si>
  <si>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</si>
  <si>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</si>
  <si>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</si>
  <si>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</si>
  <si>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</si>
  <si>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</si>
  <si>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</si>
  <si>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</si>
  <si>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</si>
  <si>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</si>
  <si>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</si>
  <si>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</si>
  <si>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</si>
  <si>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</si>
  <si>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</si>
  <si>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</si>
  <si>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</si>
  <si>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</si>
  <si>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</si>
  <si>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</si>
  <si>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</si>
  <si>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</si>
  <si>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</si>
  <si>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</si>
  <si>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</si>
  <si>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</si>
  <si>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</si>
  <si>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</si>
  <si>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</si>
  <si>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</si>
  <si>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</si>
  <si>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</si>
  <si>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</si>
  <si>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</si>
  <si>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</si>
  <si>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</si>
  <si>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</si>
  <si>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</si>
  <si>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</si>
  <si>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</si>
  <si>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</si>
  <si>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</si>
  <si>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</si>
  <si>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</si>
  <si>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</si>
  <si>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</si>
  <si>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</si>
  <si>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</si>
  <si>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</si>
  <si>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</si>
  <si>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</si>
  <si>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</si>
  <si>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</si>
  <si>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</si>
  <si>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</si>
  <si>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</si>
  <si>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</si>
  <si>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</si>
  <si>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</si>
  <si>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</si>
  <si>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</si>
  <si>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</si>
  <si>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</si>
  <si>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</si>
  <si>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</si>
  <si>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</si>
  <si>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</si>
  <si>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</si>
  <si>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</si>
  <si>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</si>
  <si>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</si>
  <si>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</si>
  <si>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</si>
  <si>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</si>
  <si>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</si>
  <si>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</si>
  <si>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</si>
  <si>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</si>
  <si>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</si>
  <si>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</si>
  <si>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</si>
  <si>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</si>
  <si>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</si>
  <si>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</si>
  <si>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</si>
  <si>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</si>
  <si>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</si>
  <si>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</si>
  <si>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</si>
  <si>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</si>
  <si>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</si>
  <si>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</si>
  <si>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</si>
  <si>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</si>
  <si>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</si>
  <si>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</si>
  <si>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</si>
  <si>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</si>
  <si>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</si>
  <si>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</si>
  <si>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</si>
  <si>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</si>
  <si>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</si>
  <si>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</si>
  <si>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</si>
  <si>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</si>
  <si>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</si>
  <si>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</si>
  <si>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</si>
  <si>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</si>
  <si>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</si>
  <si>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</si>
  <si>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</si>
  <si>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</si>
  <si>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</si>
  <si>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</si>
  <si>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</si>
  <si>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</si>
  <si>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</si>
  <si>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</si>
  <si>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</si>
  <si>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</si>
  <si>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</si>
  <si>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</si>
  <si>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</si>
  <si>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</si>
  <si>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</si>
  <si>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</si>
  <si>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</si>
  <si>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</si>
  <si>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</si>
  <si>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</si>
  <si>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</si>
  <si>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</si>
  <si>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</si>
  <si>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</si>
  <si>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</si>
  <si>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</si>
  <si>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</si>
  <si>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</si>
  <si>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</si>
  <si>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</si>
  <si>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</si>
  <si>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</si>
  <si>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</si>
  <si>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</si>
  <si>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</si>
  <si>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</si>
  <si>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</si>
  <si>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</si>
  <si>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</si>
  <si>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</si>
  <si>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</si>
  <si>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</si>
  <si>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</si>
  <si>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</si>
  <si>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</si>
  <si>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</si>
  <si>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</si>
  <si>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</si>
  <si>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</si>
  <si>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</si>
  <si>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</si>
  <si>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</si>
  <si>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</si>
  <si>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</si>
  <si>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</si>
  <si>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</si>
  <si>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</si>
  <si>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</si>
  <si>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</si>
  <si>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</si>
  <si>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</si>
  <si>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</si>
  <si>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</si>
  <si>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</si>
  <si>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</si>
  <si>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</si>
  <si>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</si>
  <si>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</si>
  <si>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</si>
  <si>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</si>
  <si>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</si>
  <si>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</si>
  <si>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</si>
  <si>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</si>
  <si>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</si>
  <si>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</si>
  <si>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</si>
  <si>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</si>
  <si>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</si>
  <si>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</si>
  <si>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</si>
  <si>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</si>
  <si>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</si>
  <si>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</si>
  <si>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</si>
  <si>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</si>
  <si>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</si>
  <si>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</si>
  <si>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</si>
  <si>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</si>
  <si>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</si>
  <si>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</si>
  <si>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</si>
  <si>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</si>
  <si>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</si>
  <si>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</si>
  <si>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</si>
  <si>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</si>
  <si>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</si>
  <si>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</si>
  <si>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</si>
  <si>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</si>
  <si>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</si>
  <si>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</si>
  <si>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</si>
  <si>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</si>
  <si>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</si>
  <si>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</si>
  <si>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</si>
  <si>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</si>
  <si>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</si>
  <si>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</si>
  <si>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</si>
  <si>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</si>
  <si>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</si>
  <si>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</si>
  <si>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</si>
  <si>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</si>
  <si>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</si>
  <si>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</si>
  <si>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</si>
  <si>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</si>
  <si>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</si>
  <si>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</si>
  <si>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</si>
  <si>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</si>
  <si>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</si>
  <si>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</si>
  <si>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</si>
  <si>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</si>
  <si>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</si>
  <si>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</si>
  <si>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</si>
  <si>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</si>
  <si>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</si>
  <si>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</si>
  <si>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</si>
  <si>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</si>
  <si>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</si>
  <si>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</si>
  <si>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</si>
  <si>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</si>
  <si>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</si>
  <si>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</si>
  <si>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</si>
  <si>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</si>
  <si>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</si>
  <si>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</si>
  <si>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</si>
  <si>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</si>
  <si>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</si>
  <si>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</si>
  <si>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</si>
  <si>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</si>
  <si>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</si>
  <si>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</si>
  <si>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</si>
  <si>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</si>
  <si>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</si>
  <si>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</si>
  <si>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</si>
  <si>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</si>
  <si>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</si>
  <si>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</si>
  <si>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</si>
  <si>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</si>
  <si>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</si>
  <si>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</si>
  <si>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</si>
  <si>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</si>
  <si>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</si>
  <si>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</si>
  <si>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</si>
  <si>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</si>
  <si>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</si>
  <si>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</si>
  <si>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</si>
  <si>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</si>
  <si>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</si>
  <si>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</si>
  <si>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</si>
  <si>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</si>
  <si>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</si>
  <si>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</si>
  <si>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</si>
  <si>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</si>
  <si>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</si>
  <si>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</si>
  <si>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</si>
  <si>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</si>
  <si>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</si>
  <si>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</si>
  <si>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</si>
  <si>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</si>
  <si>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</si>
  <si>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</si>
  <si>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</si>
  <si>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</si>
  <si>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</si>
  <si>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</si>
  <si>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</si>
  <si>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</si>
  <si>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</si>
  <si>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</si>
  <si>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</si>
  <si>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</si>
  <si>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</si>
  <si>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</si>
  <si>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</si>
  <si>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</si>
  <si>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</si>
  <si>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</si>
  <si>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</si>
  <si>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</si>
  <si>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</si>
  <si>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</si>
  <si>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</si>
  <si>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</si>
  <si>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</si>
  <si>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</si>
  <si>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</si>
  <si>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</si>
  <si>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</si>
  <si>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</si>
  <si>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</si>
  <si>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</si>
  <si>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</si>
  <si>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</si>
  <si>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</si>
  <si>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</si>
  <si>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</si>
  <si>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</si>
  <si>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</si>
  <si>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</si>
  <si>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</si>
  <si>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</si>
  <si>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</si>
  <si>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</si>
  <si>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</si>
  <si>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</si>
  <si>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</si>
  <si>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</si>
  <si>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</si>
  <si>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</si>
  <si>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</si>
  <si>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</si>
  <si>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</si>
  <si>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</si>
  <si>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</si>
  <si>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</si>
  <si>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</si>
  <si>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</si>
  <si>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</si>
  <si>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</si>
  <si>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</si>
  <si>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</si>
  <si>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</si>
  <si>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</si>
  <si>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</si>
  <si>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</si>
  <si>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</si>
  <si>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</si>
  <si>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</si>
  <si>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</si>
  <si>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</si>
  <si>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</si>
  <si>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</si>
  <si>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</si>
  <si>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</si>
  <si>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</si>
  <si>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</si>
  <si>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</si>
  <si>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</si>
  <si>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</si>
  <si>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</si>
  <si>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</si>
  <si>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</si>
  <si>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</si>
  <si>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</si>
  <si>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</si>
  <si>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</si>
  <si>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</si>
  <si>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</si>
  <si>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</si>
  <si>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</si>
  <si>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</si>
  <si>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</si>
  <si>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</si>
  <si>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</si>
  <si>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</si>
  <si>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</si>
  <si>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</si>
  <si>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</si>
  <si>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</si>
  <si>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</si>
  <si>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</si>
  <si>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</si>
  <si>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</si>
  <si>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</si>
  <si>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</si>
  <si>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</si>
  <si>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</si>
  <si>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</si>
  <si>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</si>
  <si>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</si>
  <si>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</si>
  <si>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</si>
  <si>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</si>
  <si>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</si>
  <si>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</si>
  <si>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</si>
  <si>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</si>
  <si>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</si>
  <si>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</si>
  <si>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</si>
  <si>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</si>
  <si>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</si>
  <si>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</si>
  <si>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</si>
  <si>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</si>
  <si>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</si>
  <si>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</si>
  <si>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</si>
  <si>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</si>
  <si>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</si>
  <si>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</si>
  <si>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</si>
  <si>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</si>
  <si>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</si>
  <si>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</si>
  <si>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</si>
  <si>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</si>
  <si>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</si>
  <si>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</si>
  <si>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</si>
  <si>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</si>
  <si>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</si>
  <si>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</si>
  <si>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</si>
  <si>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</si>
  <si>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</si>
  <si>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</si>
  <si>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</si>
  <si>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</si>
  <si>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</si>
  <si>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</si>
  <si>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</si>
  <si>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</si>
  <si>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</si>
  <si>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</si>
  <si>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</si>
  <si>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</si>
  <si>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</si>
  <si>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</si>
  <si>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</si>
  <si>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</si>
  <si>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</si>
  <si>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</si>
  <si>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</si>
  <si>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</si>
  <si>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</si>
  <si>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</si>
  <si>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</si>
  <si>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</si>
  <si>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</si>
  <si>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</si>
  <si>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</si>
  <si>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</si>
  <si>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</si>
  <si>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</si>
  <si>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</si>
  <si>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</si>
  <si>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</si>
  <si>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</si>
  <si>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</si>
  <si>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</si>
  <si>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</si>
  <si>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</si>
  <si>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</si>
  <si>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</si>
  <si>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</si>
  <si>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</si>
  <si>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</si>
  <si>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</si>
  <si>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</si>
  <si>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</si>
  <si>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</si>
  <si>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</si>
  <si>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</si>
  <si>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</si>
  <si>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</si>
  <si>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</si>
  <si>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</si>
  <si>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</si>
  <si>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</si>
  <si>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</si>
  <si>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</si>
  <si>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</si>
  <si>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</si>
  <si>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</si>
  <si>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</si>
  <si>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</si>
  <si>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</si>
  <si>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</si>
  <si>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</si>
  <si>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</si>
  <si>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</si>
  <si>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</si>
  <si>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</si>
  <si>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</si>
  <si>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</si>
  <si>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</si>
  <si>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</si>
  <si>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</si>
  <si>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</si>
  <si>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</si>
  <si>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</si>
  <si>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</si>
  <si>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</si>
  <si>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</si>
  <si>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</si>
  <si>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</si>
  <si>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</si>
  <si>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</si>
  <si>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</si>
  <si>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</si>
  <si>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</si>
  <si>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</si>
  <si>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</si>
  <si>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</si>
  <si>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</si>
  <si>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</si>
  <si>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</si>
  <si>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</si>
  <si>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</si>
  <si>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</si>
  <si>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</si>
  <si>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</si>
  <si>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</si>
  <si>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</si>
  <si>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</si>
  <si>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</si>
  <si>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</si>
  <si>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</si>
  <si>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</si>
  <si>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</si>
  <si>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</si>
  <si>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</si>
  <si>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</si>
  <si>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</si>
  <si>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</si>
  <si>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</si>
  <si>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</si>
  <si>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</si>
  <si>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</si>
  <si>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</si>
  <si>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</si>
  <si>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</si>
  <si>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</si>
  <si>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</si>
  <si>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</si>
  <si>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</si>
  <si>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</si>
  <si>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</si>
  <si>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</si>
  <si>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</si>
  <si>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</si>
  <si>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</si>
  <si>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</si>
  <si>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</si>
  <si>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</si>
  <si>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</si>
  <si>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</si>
  <si>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</si>
  <si>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</si>
  <si>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</si>
  <si>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</si>
  <si>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</si>
  <si>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</si>
  <si>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</si>
  <si>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</si>
  <si>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</si>
  <si>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</si>
  <si>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</si>
  <si>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</si>
  <si>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</si>
  <si>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</si>
  <si>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</si>
  <si>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</si>
  <si>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</si>
  <si>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</si>
  <si>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</si>
  <si>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</si>
  <si>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</si>
  <si>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</si>
  <si>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</si>
  <si>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</si>
  <si>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</si>
  <si>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</si>
  <si>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</si>
  <si>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</si>
  <si>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</si>
  <si>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</si>
  <si>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</si>
  <si>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</si>
  <si>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</si>
  <si>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</si>
  <si>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</si>
  <si>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</si>
  <si>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</si>
  <si>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</si>
  <si>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</si>
  <si>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</si>
  <si>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</si>
  <si>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</si>
  <si>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</si>
  <si>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</si>
  <si>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</si>
  <si>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</si>
  <si>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</si>
  <si>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</si>
  <si>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</si>
  <si>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</si>
  <si>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</si>
  <si>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</si>
  <si>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</si>
  <si>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</si>
  <si>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</si>
  <si>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</si>
  <si>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</si>
  <si>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</si>
  <si>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</si>
  <si>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</si>
  <si>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</si>
  <si>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</si>
  <si>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</si>
  <si>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</si>
  <si>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</si>
  <si>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</si>
  <si>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</si>
  <si>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</si>
  <si>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</si>
  <si>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</si>
  <si>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</si>
  <si>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</si>
  <si>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</si>
  <si>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</si>
  <si>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</si>
  <si>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</si>
  <si>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</si>
  <si>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</si>
  <si>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</si>
  <si>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</si>
  <si>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</si>
  <si>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</si>
  <si>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</si>
  <si>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</si>
  <si>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</si>
  <si>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</si>
  <si>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</si>
  <si>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</si>
  <si>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</si>
  <si>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</si>
  <si>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</si>
  <si>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</si>
  <si>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</si>
  <si>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</si>
  <si>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</si>
  <si>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</si>
  <si>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</si>
  <si>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</si>
  <si>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</si>
  <si>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</si>
  <si>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</si>
  <si>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</si>
  <si>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</si>
  <si>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</si>
  <si>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</si>
  <si>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</si>
  <si>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</si>
  <si>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</si>
  <si>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</si>
  <si>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</si>
  <si>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</si>
  <si>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</si>
  <si>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</si>
  <si>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</si>
  <si>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</si>
  <si>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</si>
  <si>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</si>
  <si>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</si>
  <si>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</si>
  <si>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</si>
  <si>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</si>
  <si>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</si>
  <si>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</si>
  <si>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</si>
  <si>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</si>
  <si>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</si>
  <si>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</si>
  <si>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</si>
  <si>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</si>
  <si>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</si>
  <si>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</si>
  <si>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</si>
  <si>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</si>
  <si>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</si>
  <si>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</si>
  <si>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</si>
  <si>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</si>
  <si>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</si>
  <si>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</si>
  <si>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</si>
  <si>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</si>
  <si>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</si>
  <si>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</si>
  <si>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</si>
  <si>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</si>
  <si>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</si>
  <si>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</si>
  <si>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</si>
  <si>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</si>
  <si>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</si>
  <si>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</si>
  <si>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</si>
  <si>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</si>
  <si>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</si>
  <si>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</si>
  <si>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</si>
  <si>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</si>
  <si>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</si>
  <si>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</si>
  <si>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</si>
  <si>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</si>
  <si>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</si>
  <si>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</si>
  <si>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</si>
  <si>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</si>
  <si>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</si>
  <si>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</si>
  <si>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</si>
  <si>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</si>
  <si>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</si>
  <si>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</si>
  <si>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</si>
  <si>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</si>
  <si>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</si>
  <si>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</si>
  <si>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</si>
  <si>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</si>
  <si>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</si>
  <si>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</si>
  <si>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</si>
  <si>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</si>
  <si>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</si>
  <si>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</si>
  <si>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</si>
  <si>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</si>
  <si>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</si>
  <si>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</si>
  <si>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</si>
  <si>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</si>
  <si>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</si>
  <si>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</si>
  <si>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</si>
  <si>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</si>
  <si>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</si>
  <si>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</si>
  <si>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</si>
  <si>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</si>
  <si>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</si>
  <si>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</si>
  <si>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</si>
  <si>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</si>
  <si>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</si>
  <si>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</si>
  <si>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</si>
  <si>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</si>
  <si>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</si>
  <si>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</si>
  <si>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</si>
  <si>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</si>
  <si>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</si>
  <si>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</si>
  <si>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</si>
  <si>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</si>
  <si>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</si>
  <si>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</si>
  <si>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</si>
  <si>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</si>
  <si>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</si>
  <si>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</si>
  <si>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</si>
  <si>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</si>
  <si>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</si>
  <si>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</si>
  <si>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</si>
  <si>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</si>
  <si>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</si>
  <si>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</si>
  <si>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</si>
  <si>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</si>
  <si>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</si>
  <si>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</si>
  <si>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</si>
  <si>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</si>
  <si>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</si>
  <si>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</si>
  <si>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</si>
  <si>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</si>
  <si>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</si>
  <si>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</si>
  <si>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</si>
  <si>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</si>
  <si>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</si>
  <si>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</si>
  <si>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</si>
  <si>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</si>
  <si>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</si>
  <si>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</si>
  <si>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</si>
  <si>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</si>
  <si>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</si>
  <si>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</si>
  <si>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</si>
  <si>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</si>
  <si>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</si>
  <si>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</si>
  <si>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</si>
  <si>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</si>
  <si>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</si>
  <si>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</si>
  <si>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</si>
  <si>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</si>
  <si>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</si>
  <si>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</si>
  <si>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</si>
  <si>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</si>
  <si>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</si>
  <si>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</si>
  <si>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</si>
  <si>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</si>
  <si>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</si>
  <si>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</si>
  <si>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</si>
  <si>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</si>
  <si>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</si>
  <si>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</si>
  <si>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</si>
  <si>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</si>
  <si>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</si>
  <si>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</si>
  <si>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</si>
  <si>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</si>
  <si>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</si>
  <si>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</si>
  <si>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</si>
  <si>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</si>
  <si>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</si>
  <si>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</si>
  <si>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</si>
  <si>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</si>
  <si>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</si>
  <si>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</si>
  <si>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</si>
  <si>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</si>
  <si>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</si>
  <si>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</si>
  <si>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</si>
  <si>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</si>
  <si>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</si>
  <si>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</si>
  <si>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</si>
  <si>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</si>
  <si>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</si>
  <si>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</si>
  <si>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</si>
  <si>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</si>
  <si>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</si>
  <si>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</si>
  <si>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</si>
  <si>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</si>
  <si>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</si>
  <si>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</si>
  <si>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</si>
  <si>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</si>
  <si>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</si>
  <si>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</si>
  <si>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</si>
  <si>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</si>
  <si>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</si>
  <si>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</si>
  <si>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</si>
  <si>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</si>
  <si>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</si>
  <si>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</si>
  <si>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</si>
  <si>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</si>
  <si>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</si>
  <si>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</si>
  <si>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</si>
  <si>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</si>
  <si>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</si>
  <si>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</si>
  <si>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</si>
  <si>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</si>
  <si>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</si>
  <si>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</si>
  <si>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</si>
  <si>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</si>
  <si>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</si>
  <si>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</si>
  <si>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</si>
  <si>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</si>
  <si>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</si>
  <si>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</si>
  <si>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</si>
  <si>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</si>
  <si>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</si>
  <si>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</si>
  <si>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</si>
  <si>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</si>
  <si>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</si>
  <si>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</si>
  <si>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</si>
  <si>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</si>
  <si>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</si>
  <si>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</si>
  <si>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</si>
  <si>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</si>
  <si>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</si>
  <si>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</si>
  <si>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</si>
  <si>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</si>
  <si>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</si>
  <si>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</si>
  <si>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</si>
  <si>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</si>
  <si>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</si>
  <si>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</si>
  <si>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</si>
  <si>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</si>
  <si>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</si>
  <si>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</si>
  <si>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</si>
  <si>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</si>
  <si>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</si>
  <si>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</si>
  <si>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</si>
  <si>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</si>
  <si>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</si>
  <si>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</si>
  <si>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</si>
  <si>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</si>
  <si>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</si>
  <si>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</si>
  <si>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</si>
  <si>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</si>
  <si>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</si>
  <si>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</si>
  <si>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</si>
  <si>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</si>
  <si>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</si>
  <si>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</si>
  <si>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</si>
  <si>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</si>
  <si>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</si>
  <si>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</si>
  <si>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</si>
  <si>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</si>
  <si>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</si>
  <si>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</si>
  <si>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</si>
  <si>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</si>
  <si>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</si>
  <si>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</si>
  <si>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</si>
  <si>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</si>
  <si>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</si>
  <si>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</si>
  <si>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</si>
  <si>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</si>
  <si>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</si>
  <si>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</si>
  <si>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</si>
  <si>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</si>
  <si>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</si>
  <si>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</si>
  <si>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</si>
  <si>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</si>
  <si>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</si>
  <si>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</si>
  <si>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</si>
  <si>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</si>
  <si>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</si>
  <si>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</si>
  <si>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</si>
  <si>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</si>
  <si>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</si>
  <si>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</si>
  <si>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</si>
  <si>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</si>
  <si>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</si>
  <si>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</si>
  <si>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</si>
  <si>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</si>
  <si>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</si>
  <si>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</si>
  <si>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</si>
  <si>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</si>
  <si>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</si>
  <si>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</si>
  <si>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</si>
  <si>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</si>
  <si>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</si>
  <si>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</si>
  <si>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</si>
  <si>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</si>
  <si>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</si>
  <si>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</si>
  <si>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</si>
  <si>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</si>
  <si>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</si>
  <si>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</si>
  <si>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</si>
  <si>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</si>
  <si>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</si>
  <si>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</si>
  <si>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</si>
  <si>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</si>
  <si>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</si>
  <si>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</si>
  <si>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</si>
  <si>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</si>
  <si>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</si>
  <si>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</si>
  <si>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</si>
  <si>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</si>
  <si>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</si>
  <si>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</si>
  <si>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</si>
  <si>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</si>
  <si>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</si>
  <si>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</si>
  <si>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</si>
  <si>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</si>
  <si>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</si>
  <si>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</si>
  <si>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</si>
  <si>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</si>
  <si>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</si>
  <si>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</si>
  <si>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</si>
  <si>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</si>
  <si>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</si>
  <si>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</si>
  <si>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</si>
  <si>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</si>
  <si>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</si>
  <si>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</si>
  <si>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</si>
  <si>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</si>
  <si>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</si>
  <si>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</si>
  <si>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</si>
  <si>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</si>
  <si>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</si>
  <si>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</si>
  <si>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</si>
  <si>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</si>
  <si>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</si>
  <si>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</si>
  <si>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</si>
  <si>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</si>
  <si>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</si>
  <si>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</si>
  <si>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</si>
  <si>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</si>
  <si>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</si>
  <si>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</si>
  <si>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</si>
  <si>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</si>
  <si>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</si>
  <si>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</si>
  <si>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</si>
  <si>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</si>
  <si>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</si>
  <si>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</si>
  <si>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</si>
  <si>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</si>
  <si>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</si>
  <si>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</si>
  <si>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</si>
  <si>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</si>
  <si>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</si>
  <si>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</si>
  <si>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</si>
  <si>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</si>
  <si>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</si>
  <si>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</si>
  <si>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</si>
  <si>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</si>
  <si>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</si>
  <si>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</si>
  <si>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</si>
  <si>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</si>
  <si>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</si>
  <si>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</si>
  <si>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</si>
  <si>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</si>
  <si>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</si>
  <si>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</si>
  <si>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</si>
  <si>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</si>
  <si>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</si>
  <si>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</si>
  <si>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</si>
  <si>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</si>
  <si>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</si>
  <si>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</si>
  <si>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</si>
  <si>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</si>
  <si>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</si>
  <si>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</si>
  <si>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</si>
  <si>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</si>
  <si>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</si>
  <si>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</si>
  <si>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</si>
  <si>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</si>
  <si>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</si>
  <si>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</si>
  <si>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</si>
  <si>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</si>
  <si>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</si>
  <si>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</si>
  <si>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</si>
  <si>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</si>
  <si>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</si>
  <si>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</si>
  <si>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</si>
  <si>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</si>
  <si>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</si>
  <si>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</si>
  <si>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</si>
  <si>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</si>
  <si>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</si>
  <si>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</si>
  <si>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</si>
  <si>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</si>
  <si>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</si>
  <si>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</si>
  <si>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</si>
  <si>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</si>
  <si>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</si>
  <si>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</si>
  <si>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</si>
  <si>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</si>
  <si>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</si>
  <si>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</si>
  <si>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</si>
  <si>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</si>
  <si>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</si>
  <si>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</si>
  <si>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</si>
  <si>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</si>
  <si>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</si>
  <si>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</si>
  <si>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</si>
  <si>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</si>
  <si>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</si>
  <si>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</si>
  <si>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</si>
  <si>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</si>
  <si>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</si>
  <si>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</si>
  <si>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</si>
  <si>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</si>
  <si>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</si>
  <si>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</si>
  <si>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</si>
  <si>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</si>
  <si>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</si>
  <si>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</si>
  <si>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</si>
  <si>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</si>
  <si>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</si>
  <si>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</si>
  <si>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</si>
  <si>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</si>
  <si>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</si>
  <si>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</si>
  <si>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</si>
  <si>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</si>
  <si>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</si>
  <si>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</si>
  <si>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</si>
  <si>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</si>
  <si>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</si>
  <si>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</si>
  <si>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</si>
  <si>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</si>
  <si>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</si>
  <si>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</si>
  <si>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</si>
  <si>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</si>
  <si>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</si>
  <si>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</si>
  <si>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</si>
  <si>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</si>
  <si>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</si>
  <si>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</si>
  <si>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</si>
  <si>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</si>
  <si>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</si>
  <si>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</si>
  <si>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</si>
  <si>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</si>
  <si>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</si>
  <si>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</si>
  <si>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</si>
  <si>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</si>
  <si>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</si>
  <si>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</si>
  <si>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</si>
  <si>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</si>
  <si>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</si>
  <si>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</si>
  <si>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</si>
  <si>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</si>
  <si>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</si>
  <si>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</si>
  <si>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</si>
  <si>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</si>
  <si>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</si>
  <si>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</si>
  <si>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</si>
  <si>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</si>
  <si>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</si>
  <si>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</si>
  <si>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</si>
  <si>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</si>
  <si>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</si>
  <si>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</si>
  <si>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</si>
  <si>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</si>
  <si>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</si>
  <si>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</si>
  <si>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</si>
  <si>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</si>
  <si>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</si>
  <si>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</si>
  <si>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</si>
  <si>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</si>
  <si>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</si>
  <si>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</si>
  <si>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</si>
  <si>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</si>
  <si>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</si>
  <si>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</si>
  <si>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</si>
  <si>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</si>
  <si>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</si>
  <si>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</si>
  <si>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</si>
  <si>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</si>
  <si>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</si>
  <si>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</si>
  <si>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</si>
  <si>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</si>
  <si>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</si>
  <si>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</si>
  <si>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</si>
  <si>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</si>
  <si>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</si>
  <si>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</si>
  <si>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</si>
  <si>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</si>
  <si>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</si>
  <si>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</si>
  <si>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</si>
  <si>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</si>
  <si>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</si>
  <si>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</si>
  <si>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</si>
  <si>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</si>
  <si>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</si>
  <si>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</si>
  <si>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</si>
  <si>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</si>
  <si>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</si>
  <si>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</si>
  <si>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</si>
  <si>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</si>
  <si>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</si>
  <si>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</si>
  <si>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</si>
  <si>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</si>
  <si>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</si>
  <si>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</si>
  <si>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</si>
  <si>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</si>
  <si>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</si>
  <si>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</si>
  <si>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</si>
  <si>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</si>
  <si>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</si>
  <si>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</si>
  <si>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</si>
  <si>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</si>
  <si>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</si>
  <si>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</si>
  <si>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</si>
  <si>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</si>
  <si>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</si>
  <si>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</si>
  <si>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</si>
  <si>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</si>
  <si>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</si>
  <si>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</si>
  <si>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</si>
  <si>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</si>
  <si>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</si>
  <si>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</si>
  <si>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</si>
  <si>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</si>
  <si>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</si>
  <si>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</si>
  <si>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</si>
  <si>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</si>
  <si>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</si>
  <si>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</si>
  <si>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</si>
  <si>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</si>
  <si>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</si>
  <si>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</si>
  <si>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</si>
  <si>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</si>
  <si>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</si>
  <si>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</si>
  <si>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</si>
  <si>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</si>
  <si>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</si>
  <si>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</si>
  <si>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</si>
  <si>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</si>
  <si>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</si>
  <si>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</si>
  <si>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</si>
  <si>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</si>
  <si>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</si>
  <si>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</si>
  <si>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</si>
  <si>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</si>
  <si>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</si>
  <si>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</si>
  <si>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</si>
  <si>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</si>
  <si>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</si>
  <si>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</si>
  <si>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</si>
  <si>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</si>
  <si>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</si>
  <si>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</si>
  <si>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</si>
  <si>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</si>
  <si>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</si>
  <si>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</si>
  <si>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</si>
  <si>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</si>
  <si>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</si>
  <si>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</si>
  <si>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</si>
  <si>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</si>
  <si>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</si>
  <si>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</si>
  <si>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</si>
  <si>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</si>
  <si>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</si>
  <si>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</si>
  <si>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</si>
  <si>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</si>
  <si>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</si>
  <si>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</si>
  <si>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</si>
  <si>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</si>
  <si>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</si>
  <si>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</si>
  <si>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</si>
  <si>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</si>
  <si>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</si>
  <si>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</si>
  <si>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</si>
  <si>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</si>
  <si>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</si>
  <si>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</si>
  <si>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</si>
  <si>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</si>
  <si>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</si>
  <si>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</si>
  <si>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</si>
  <si>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</si>
  <si>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</si>
  <si>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</si>
  <si>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</si>
  <si>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</si>
  <si>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</si>
  <si>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</si>
  <si>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</si>
  <si>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</si>
  <si>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</si>
  <si>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</si>
  <si>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</si>
  <si>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</si>
  <si>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</si>
  <si>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</si>
  <si>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</si>
  <si>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</si>
  <si>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</si>
  <si>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</si>
  <si>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</si>
  <si>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</si>
  <si>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</si>
  <si>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</si>
  <si>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</si>
  <si>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</si>
  <si>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</si>
  <si>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</si>
  <si>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</si>
  <si>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</si>
  <si>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</si>
  <si>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</si>
  <si>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</si>
  <si>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</si>
  <si>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</si>
  <si>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</si>
  <si>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</si>
  <si>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</si>
  <si>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</si>
  <si>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</si>
  <si>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</si>
  <si>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</si>
  <si>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</si>
  <si>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</si>
  <si>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</si>
  <si>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</si>
  <si>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</si>
  <si>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</si>
  <si>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</si>
  <si>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</si>
  <si>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</si>
  <si>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</si>
  <si>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</si>
  <si>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</si>
  <si>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</si>
  <si>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</si>
  <si>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</si>
  <si>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</si>
  <si>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</si>
  <si>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</si>
  <si>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</si>
  <si>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</si>
  <si>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</si>
  <si>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</si>
  <si>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</si>
  <si>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</si>
  <si>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</si>
  <si>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</si>
  <si>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</si>
  <si>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</si>
  <si>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</si>
  <si>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</si>
  <si>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</si>
  <si>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</si>
  <si>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</si>
  <si>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</si>
  <si>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</si>
  <si>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</si>
  <si>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</si>
  <si>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</si>
  <si>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</si>
  <si>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</si>
  <si>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</si>
  <si>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</si>
  <si>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</si>
  <si>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</si>
  <si>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</si>
  <si>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</si>
  <si>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</si>
  <si>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</si>
  <si>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</si>
  <si>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</si>
  <si>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</si>
  <si>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</si>
  <si>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</si>
  <si>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</si>
  <si>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</si>
  <si>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</si>
  <si>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</si>
  <si>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</si>
  <si>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</si>
  <si>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</si>
  <si>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</si>
  <si>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</si>
  <si>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</si>
  <si>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</si>
  <si>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</si>
  <si>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</si>
  <si>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</si>
  <si>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</si>
  <si>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</si>
  <si>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</si>
  <si>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</si>
  <si>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</si>
  <si>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</si>
  <si>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</si>
  <si>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</si>
  <si>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</si>
  <si>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</si>
  <si>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</si>
  <si>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</si>
  <si>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</si>
  <si>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</si>
  <si>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</si>
  <si>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</si>
  <si>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</si>
  <si>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</si>
  <si>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</si>
  <si>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</si>
  <si>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</si>
  <si>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</si>
  <si>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</si>
  <si>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</si>
  <si>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</si>
  <si>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</si>
  <si>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</si>
  <si>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</si>
  <si>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</si>
  <si>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</si>
  <si>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</si>
  <si>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</si>
  <si>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</si>
  <si>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</si>
  <si>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</si>
  <si>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</si>
  <si>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</si>
  <si>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</si>
  <si>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</si>
  <si>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</si>
  <si>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</si>
  <si>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</si>
  <si>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</si>
  <si>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</si>
  <si>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</si>
  <si>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</si>
  <si>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</si>
  <si>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</si>
  <si>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</si>
  <si>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</si>
  <si>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</si>
  <si>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</si>
  <si>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</si>
  <si>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</si>
  <si>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</si>
  <si>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</si>
  <si>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</si>
  <si>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</si>
  <si>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</si>
  <si>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</si>
  <si>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</si>
  <si>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</si>
  <si>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</si>
  <si>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</si>
  <si>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</si>
  <si>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</si>
  <si>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</si>
  <si>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</si>
  <si>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</si>
  <si>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</si>
  <si>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</si>
  <si>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</si>
  <si>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</si>
  <si>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</si>
  <si>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</si>
  <si>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</si>
  <si>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</si>
  <si>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</si>
  <si>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</si>
  <si>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</si>
  <si>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</si>
  <si>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</si>
  <si>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</si>
  <si>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</si>
  <si>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</si>
  <si>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</si>
  <si>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</si>
  <si>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</si>
  <si>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</si>
  <si>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</si>
  <si>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</si>
  <si>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</si>
  <si>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</si>
  <si>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</si>
  <si>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</si>
  <si>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</si>
  <si>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</si>
  <si>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</si>
  <si>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</si>
  <si>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</si>
  <si>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</si>
  <si>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</si>
  <si>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</si>
  <si>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</si>
  <si>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</si>
  <si>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</si>
  <si>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</si>
  <si>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</si>
  <si>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</si>
  <si>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</si>
  <si>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</si>
  <si>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</si>
  <si>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</si>
  <si>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</si>
  <si>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</si>
  <si>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</si>
  <si>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</si>
  <si>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</si>
  <si>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</si>
  <si>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</si>
  <si>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</si>
  <si>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</si>
  <si>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</si>
  <si>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</si>
  <si>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</si>
  <si>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</si>
  <si>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</si>
  <si>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</si>
  <si>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</si>
  <si>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</si>
  <si>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</si>
  <si>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</si>
  <si>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</si>
  <si>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</si>
  <si>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</si>
  <si>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</si>
  <si>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</si>
  <si>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</si>
  <si>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</si>
  <si>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</si>
  <si>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</si>
  <si>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</si>
  <si>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</si>
  <si>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</si>
  <si>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</si>
  <si>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</si>
  <si>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</si>
  <si>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</si>
  <si>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</si>
  <si>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</si>
  <si>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</si>
  <si>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</si>
  <si>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</si>
  <si>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</si>
  <si>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</si>
  <si>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</si>
  <si>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</si>
  <si>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</si>
  <si>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</si>
  <si>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</si>
  <si>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</si>
  <si>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</si>
  <si>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</si>
  <si>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</si>
  <si>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</si>
  <si>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</si>
  <si>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</si>
  <si>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</si>
  <si>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</si>
  <si>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</si>
  <si>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</si>
  <si>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</si>
  <si>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</si>
  <si>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</si>
  <si>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</si>
  <si>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</si>
  <si>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</si>
  <si>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</si>
  <si>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</si>
  <si>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</si>
  <si>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</si>
  <si>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</si>
  <si>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</si>
  <si>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</si>
  <si>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</si>
  <si>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</si>
  <si>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</si>
  <si>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</si>
  <si>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</si>
  <si>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</si>
  <si>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</si>
  <si>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</si>
  <si>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</si>
  <si>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</si>
  <si>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</si>
  <si>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</si>
  <si>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</si>
  <si>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</si>
  <si>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</si>
  <si>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</si>
  <si>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</si>
  <si>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</si>
  <si>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</si>
  <si>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</si>
  <si>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</si>
  <si>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</si>
  <si>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</si>
  <si>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</si>
  <si>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</si>
  <si>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</si>
  <si>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</si>
  <si>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</si>
  <si>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</si>
  <si>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</si>
  <si>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</si>
  <si>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</si>
  <si>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</si>
  <si>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</si>
  <si>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</si>
  <si>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</si>
  <si>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</si>
  <si>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</si>
  <si>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</si>
  <si>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</si>
  <si>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</si>
  <si>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</si>
  <si>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</si>
  <si>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</si>
  <si>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</si>
  <si>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</si>
  <si>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</si>
  <si>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</si>
  <si>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</si>
  <si>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</si>
  <si>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</si>
  <si>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</si>
  <si>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</si>
  <si>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</si>
  <si>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</si>
  <si>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</si>
  <si>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</si>
  <si>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</si>
  <si>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</si>
  <si>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</si>
  <si>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</si>
  <si>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</si>
  <si>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</si>
  <si>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</si>
  <si>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</si>
  <si>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</si>
  <si>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</si>
  <si>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</si>
  <si>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</si>
  <si>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</si>
  <si>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</si>
  <si>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</si>
  <si>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</si>
  <si>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</si>
  <si>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</si>
  <si>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</si>
  <si>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</si>
  <si>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</si>
  <si>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</si>
  <si>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</si>
  <si>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</si>
  <si>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</si>
  <si>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</si>
  <si>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</si>
  <si>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</si>
  <si>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</si>
  <si>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</si>
  <si>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</si>
  <si>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</si>
  <si>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</si>
  <si>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</si>
  <si>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</si>
  <si>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</si>
  <si>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</si>
  <si>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</si>
  <si>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</si>
  <si>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</si>
  <si>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</si>
  <si>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</si>
  <si>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</si>
  <si>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</si>
  <si>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</si>
  <si>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</si>
  <si>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</si>
  <si>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</si>
  <si>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</si>
  <si>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</si>
  <si>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</si>
  <si>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</si>
  <si>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</si>
  <si>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</si>
  <si>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</si>
  <si>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</si>
  <si>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</si>
  <si>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</si>
  <si>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</si>
  <si>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</si>
  <si>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</si>
  <si>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</si>
  <si>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</si>
  <si>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</si>
  <si>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</si>
  <si>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</si>
  <si>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</si>
  <si>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</si>
  <si>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</si>
  <si>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</si>
  <si>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</si>
  <si>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</si>
  <si>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</si>
  <si>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</si>
  <si>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</si>
  <si>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</si>
  <si>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</si>
  <si>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</si>
  <si>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</si>
  <si>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</si>
  <si>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</si>
  <si>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</si>
  <si>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</si>
  <si>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</si>
  <si>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</si>
  <si>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</si>
  <si>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</si>
  <si>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</si>
  <si>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</si>
  <si>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</si>
  <si>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</si>
  <si>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</si>
  <si>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</si>
  <si>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</si>
  <si>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</si>
  <si>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</si>
  <si>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</si>
  <si>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</si>
  <si>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</si>
  <si>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</si>
  <si>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</si>
  <si>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</si>
  <si>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</si>
  <si>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</si>
  <si>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</si>
  <si>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</si>
  <si>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</si>
  <si>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</si>
  <si>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</si>
  <si>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</si>
  <si>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</si>
  <si>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</si>
  <si>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</si>
  <si>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</si>
  <si>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</si>
  <si>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</si>
  <si>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</si>
  <si>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</si>
  <si>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</si>
  <si>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</si>
  <si>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</si>
  <si>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</si>
  <si>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</si>
  <si>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</si>
  <si>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</si>
  <si>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</si>
  <si>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</si>
  <si>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</si>
  <si>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</si>
  <si>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</si>
  <si>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</si>
  <si>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</si>
  <si>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</si>
  <si>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</si>
  <si>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</si>
  <si>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</si>
  <si>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</si>
  <si>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</si>
  <si>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</si>
  <si>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</si>
  <si>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</si>
  <si>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</si>
  <si>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</si>
  <si>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</si>
  <si>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</si>
  <si>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</si>
  <si>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</si>
  <si>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</si>
  <si>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</si>
  <si>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</si>
  <si>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</si>
  <si>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</si>
  <si>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</si>
  <si>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</si>
  <si>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</si>
  <si>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</si>
  <si>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</si>
  <si>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</si>
  <si>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</si>
  <si>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</si>
  <si>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</si>
  <si>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</si>
  <si>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</si>
  <si>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</si>
  <si>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</si>
  <si>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</si>
  <si>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</si>
  <si>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</si>
  <si>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</si>
  <si>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</si>
  <si>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</si>
  <si>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</si>
  <si>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</si>
  <si>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</si>
  <si>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</si>
  <si>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</si>
  <si>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</si>
  <si>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</si>
  <si>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</si>
  <si>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</si>
  <si>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</si>
  <si>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</si>
  <si>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</si>
  <si>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</si>
  <si>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</si>
  <si>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</si>
  <si>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</si>
  <si>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</si>
  <si>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</si>
  <si>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</si>
  <si>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</si>
  <si>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</si>
  <si>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</si>
  <si>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</si>
  <si>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</si>
  <si>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</si>
  <si>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</si>
  <si>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</si>
  <si>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</si>
  <si>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</si>
  <si>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</si>
  <si>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</si>
  <si>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</si>
  <si>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</si>
  <si>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</si>
  <si>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</si>
  <si>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</si>
  <si>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</si>
  <si>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</si>
  <si>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</si>
  <si>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</si>
  <si>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</si>
  <si>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</si>
  <si>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</si>
  <si>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</si>
  <si>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</si>
  <si>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</si>
  <si>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</si>
  <si>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</si>
  <si>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</si>
  <si>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</si>
  <si>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</si>
  <si>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</si>
  <si>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</si>
  <si>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</si>
  <si>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</si>
  <si>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</si>
  <si>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</si>
  <si>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</si>
  <si>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</si>
  <si>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</si>
  <si>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</si>
  <si>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</si>
  <si>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</si>
  <si>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</si>
  <si>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</si>
  <si>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</si>
  <si>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</si>
  <si>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</si>
  <si>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</si>
  <si>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</si>
  <si>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</si>
  <si>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</si>
  <si>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</si>
  <si>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</si>
  <si>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</si>
  <si>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</si>
  <si>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</si>
  <si>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</si>
  <si>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</si>
  <si>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</si>
  <si>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</si>
  <si>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</si>
  <si>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</si>
  <si>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</si>
  <si>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</si>
  <si>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</si>
  <si>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</si>
  <si>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</si>
  <si>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</si>
  <si>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</si>
  <si>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</si>
  <si>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</si>
  <si>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</si>
  <si>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</si>
  <si>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</si>
  <si>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</si>
  <si>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</si>
  <si>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</si>
  <si>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</si>
  <si>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</si>
  <si>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</si>
  <si>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</si>
  <si>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</si>
  <si>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</si>
  <si>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</si>
  <si>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</si>
  <si>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</si>
  <si>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</si>
  <si>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</si>
  <si>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</si>
  <si>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</si>
  <si>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</si>
  <si>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</si>
  <si>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</si>
  <si>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</si>
  <si>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</si>
  <si>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</si>
  <si>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</si>
  <si>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</si>
  <si>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</si>
  <si>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</si>
  <si>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</si>
  <si>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</si>
  <si>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</si>
  <si>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</si>
  <si>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</si>
  <si>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</si>
  <si>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</si>
  <si>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</si>
  <si>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</si>
  <si>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</si>
  <si>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</si>
  <si>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</si>
  <si>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</si>
  <si>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</si>
  <si>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</si>
  <si>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</si>
  <si>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</si>
  <si>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</si>
  <si>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</si>
  <si>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</si>
  <si>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</si>
  <si>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</si>
  <si>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</si>
  <si>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</si>
  <si>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</si>
  <si>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</si>
  <si>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</si>
  <si>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</si>
  <si>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</si>
  <si>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</si>
  <si>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</si>
  <si>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</si>
  <si>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</si>
  <si>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</si>
  <si>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</si>
  <si>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</si>
  <si>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</si>
  <si>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</si>
  <si>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</si>
  <si>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</si>
  <si>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</si>
  <si>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</si>
  <si>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</si>
  <si>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</si>
  <si>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</si>
  <si>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</si>
  <si>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</si>
  <si>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</si>
  <si>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</si>
  <si>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</si>
  <si>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</si>
  <si>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</si>
  <si>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</si>
  <si>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</si>
  <si>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</si>
  <si>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</si>
  <si>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</si>
  <si>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</si>
  <si>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</si>
  <si>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</si>
  <si>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</si>
  <si>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</si>
  <si>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</si>
  <si>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</si>
  <si>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</si>
  <si>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</si>
  <si>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</si>
  <si>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</si>
  <si>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</si>
  <si>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</si>
  <si>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</si>
  <si>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</si>
  <si>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</si>
  <si>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</si>
  <si>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</si>
  <si>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</si>
  <si>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</si>
  <si>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</si>
  <si>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</si>
  <si>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</si>
  <si>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</si>
  <si>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</si>
  <si>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</si>
  <si>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</si>
  <si>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</si>
  <si>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</si>
  <si>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</si>
  <si>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</si>
  <si>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</si>
  <si>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</si>
  <si>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</si>
  <si>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</si>
  <si>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</si>
  <si>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</si>
  <si>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</si>
  <si>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</si>
  <si>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</si>
  <si>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</si>
  <si>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</si>
  <si>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</si>
  <si>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</si>
  <si>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</si>
  <si>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</si>
  <si>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</si>
  <si>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</si>
  <si>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</si>
  <si>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</si>
  <si>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</si>
  <si>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</si>
  <si>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</si>
  <si>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</si>
  <si>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</si>
  <si>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</si>
  <si>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</si>
  <si>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</si>
  <si>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</si>
  <si>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</si>
  <si>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</si>
  <si>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</si>
  <si>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</si>
  <si>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</si>
  <si>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</si>
  <si>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</si>
  <si>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</si>
  <si>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</si>
  <si>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</si>
  <si>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</si>
  <si>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</si>
  <si>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</si>
  <si>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</si>
  <si>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</si>
  <si>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</si>
  <si>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</si>
  <si>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</si>
  <si>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</si>
  <si>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</si>
  <si>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</si>
  <si>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</si>
  <si>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</si>
  <si>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</si>
  <si>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</si>
  <si>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</si>
  <si>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</si>
  <si>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</si>
  <si>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</si>
  <si>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</si>
  <si>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</si>
  <si>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</si>
  <si>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</si>
  <si>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</si>
  <si>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</si>
  <si>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</si>
  <si>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</si>
  <si>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</si>
  <si>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</si>
  <si>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</si>
  <si>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</si>
  <si>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</si>
  <si>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</si>
  <si>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</si>
  <si>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</si>
  <si>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</si>
  <si>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</si>
  <si>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</si>
  <si>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</si>
  <si>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</si>
  <si>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</si>
  <si>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</si>
  <si>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</si>
  <si>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</si>
  <si>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</si>
  <si>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</si>
  <si>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</si>
  <si>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</si>
  <si>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</si>
  <si>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</si>
  <si>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</si>
  <si>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</si>
  <si>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</si>
  <si>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</si>
  <si>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</si>
  <si>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</si>
  <si>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</si>
  <si>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</si>
  <si>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</si>
  <si>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</si>
  <si>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</si>
  <si>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</si>
  <si>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</si>
  <si>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</si>
  <si>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</si>
  <si>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</si>
  <si>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</si>
  <si>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</si>
  <si>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</si>
  <si>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</si>
  <si>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</si>
  <si>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</si>
  <si>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</si>
  <si>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</si>
  <si>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</si>
  <si>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</si>
  <si>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</si>
  <si>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</si>
  <si>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</si>
  <si>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</si>
  <si>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</si>
  <si>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</si>
  <si>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</si>
  <si>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</si>
  <si>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</si>
  <si>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</si>
  <si>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</si>
  <si>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</si>
  <si>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</si>
  <si>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</si>
  <si>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</si>
  <si>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</si>
  <si>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</si>
  <si>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</si>
  <si>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</si>
  <si>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</si>
  <si>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</si>
  <si>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</si>
  <si>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</si>
  <si>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</si>
  <si>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</si>
  <si>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</si>
  <si>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</si>
  <si>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</si>
  <si>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</si>
  <si>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</si>
  <si>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</si>
  <si>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</si>
  <si>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</si>
  <si>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</si>
  <si>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</si>
  <si>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</si>
  <si>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</si>
  <si>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</si>
  <si>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</si>
  <si>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</si>
  <si>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</si>
  <si>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</si>
  <si>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</si>
  <si>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</si>
  <si>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</si>
  <si>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</si>
  <si>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</si>
  <si>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</si>
  <si>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</si>
  <si>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</si>
  <si>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</si>
  <si>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</si>
  <si>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</si>
  <si>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</si>
  <si>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</si>
  <si>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</si>
  <si>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</si>
  <si>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</si>
  <si>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</si>
  <si>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</si>
  <si>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</si>
  <si>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</si>
  <si>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</si>
  <si>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</si>
  <si>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</si>
  <si>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</si>
  <si>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</si>
  <si>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</si>
  <si>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</si>
  <si>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</si>
  <si>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</si>
  <si>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</si>
  <si>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</si>
  <si>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</si>
  <si>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</si>
  <si>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</si>
  <si>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</si>
  <si>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</si>
  <si>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</si>
  <si>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</si>
  <si>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</si>
  <si>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</si>
  <si>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</si>
  <si>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</si>
  <si>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</si>
  <si>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</si>
  <si>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</si>
  <si>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</si>
  <si>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</si>
  <si>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</si>
  <si>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</si>
  <si>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</si>
  <si>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</si>
  <si>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</si>
  <si>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</si>
  <si>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</si>
  <si>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</si>
  <si>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</si>
  <si>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</si>
  <si>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</si>
  <si>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</si>
  <si>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</si>
  <si>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</si>
  <si>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</si>
  <si>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</si>
  <si>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</si>
  <si>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</si>
  <si>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</si>
  <si>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</si>
  <si>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</si>
  <si>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</si>
  <si>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</si>
  <si>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</si>
  <si>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</si>
  <si>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</si>
  <si>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</si>
  <si>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</si>
  <si>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</si>
  <si>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</si>
  <si>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</si>
  <si>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</si>
  <si>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</si>
  <si>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</si>
  <si>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</si>
  <si>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</si>
  <si>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</si>
  <si>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</si>
  <si>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</si>
  <si>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</si>
  <si>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</si>
  <si>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</si>
  <si>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</si>
  <si>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</si>
  <si>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</si>
  <si>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</si>
  <si>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</si>
  <si>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</si>
  <si>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</si>
  <si>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</si>
  <si>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</si>
  <si>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</si>
  <si>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</si>
  <si>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</si>
  <si>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</si>
  <si>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</si>
  <si>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</si>
  <si>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</si>
  <si>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</si>
  <si>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</si>
  <si>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</si>
  <si>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</si>
  <si>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</si>
  <si>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</si>
  <si>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</si>
  <si>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</si>
  <si>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</si>
  <si>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</si>
  <si>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</si>
  <si>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</si>
  <si>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</si>
  <si>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</si>
  <si>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</si>
  <si>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</si>
  <si>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</si>
  <si>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</si>
  <si>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</si>
  <si>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</si>
  <si>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</si>
  <si>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</si>
  <si>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</si>
  <si>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</si>
  <si>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</si>
  <si>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</si>
  <si>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</si>
  <si>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</si>
  <si>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</si>
  <si>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</si>
  <si>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</si>
  <si>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</si>
  <si>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</si>
  <si>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</si>
  <si>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</si>
  <si>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</si>
  <si>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</si>
  <si>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</si>
  <si>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</si>
  <si>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</si>
  <si>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</si>
  <si>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</si>
  <si>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</si>
  <si>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</si>
  <si>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</si>
  <si>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</si>
  <si>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</si>
  <si>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</si>
  <si>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</si>
  <si>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</si>
  <si>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</si>
  <si>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</si>
  <si>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</si>
  <si>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</si>
  <si>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</si>
  <si>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</si>
  <si>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</si>
  <si>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</si>
  <si>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</si>
  <si>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</si>
  <si>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</si>
  <si>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</si>
  <si>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</si>
  <si>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</si>
  <si>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</si>
  <si>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</si>
  <si>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</si>
  <si>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</si>
  <si>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</si>
  <si>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</si>
  <si>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</si>
  <si>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</si>
  <si>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</si>
  <si>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</si>
  <si>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</si>
  <si>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</si>
  <si>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</si>
  <si>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</si>
  <si>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</si>
  <si>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</si>
  <si>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</si>
  <si>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</si>
  <si>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</si>
  <si>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</si>
  <si>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</si>
  <si>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</si>
  <si>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</si>
  <si>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</si>
  <si>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</si>
  <si>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</si>
  <si>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</si>
  <si>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</si>
  <si>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</si>
  <si>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</si>
  <si>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</si>
  <si>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</si>
  <si>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</si>
  <si>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</si>
  <si>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</si>
  <si>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</si>
  <si>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</si>
  <si>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</si>
  <si>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</si>
  <si>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</si>
  <si>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</si>
  <si>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</si>
  <si>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</si>
  <si>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</si>
  <si>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</si>
  <si>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</si>
  <si>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</si>
  <si>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</si>
  <si>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</si>
  <si>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</si>
  <si>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</si>
  <si>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</si>
  <si>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</si>
  <si>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</si>
  <si>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</si>
  <si>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</si>
  <si>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</si>
  <si>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</si>
  <si>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</si>
  <si>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</si>
  <si>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</si>
  <si>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</si>
  <si>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</si>
  <si>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</si>
  <si>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</si>
  <si>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</si>
  <si>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</si>
  <si>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</si>
  <si>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</si>
  <si>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</si>
  <si>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</si>
  <si>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</si>
  <si>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</si>
  <si>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</si>
  <si>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</si>
  <si>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</si>
  <si>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</si>
  <si>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</si>
  <si>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</si>
  <si>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</si>
  <si>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</si>
  <si>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</si>
  <si>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</si>
  <si>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</si>
  <si>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</si>
  <si>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</si>
  <si>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</si>
  <si>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</si>
  <si>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</si>
  <si>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</si>
  <si>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</si>
  <si>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</si>
  <si>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</si>
  <si>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</si>
  <si>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</si>
  <si>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</si>
  <si>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</si>
  <si>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</si>
  <si>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</si>
  <si>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</si>
  <si>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</si>
  <si>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</si>
  <si>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</si>
  <si>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</si>
  <si>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</si>
  <si>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</si>
  <si>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</si>
  <si>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</si>
  <si>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</si>
  <si>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</si>
  <si>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</si>
  <si>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</si>
  <si>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</si>
  <si>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</si>
  <si>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</si>
  <si>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</si>
  <si>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</si>
  <si>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</si>
  <si>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</si>
  <si>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</si>
  <si>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</si>
  <si>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</si>
  <si>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</si>
  <si>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</si>
  <si>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</si>
  <si>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</si>
  <si>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</si>
  <si>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</si>
  <si>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</si>
  <si>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</si>
  <si>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</si>
  <si>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</si>
  <si>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</si>
  <si>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</si>
  <si>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</si>
  <si>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</si>
  <si>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</si>
  <si>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</si>
  <si>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</si>
  <si>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</si>
  <si>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</si>
  <si>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</si>
  <si>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</si>
  <si>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</si>
  <si>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</si>
  <si>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</si>
  <si>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</si>
  <si>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</si>
  <si>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</si>
  <si>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</si>
  <si>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</si>
  <si>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</si>
  <si>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</si>
  <si>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</si>
  <si>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</si>
  <si>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</si>
  <si>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</si>
  <si>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</si>
  <si>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</si>
  <si>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</si>
  <si>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</si>
  <si>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</si>
  <si>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</si>
  <si>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</si>
  <si>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</si>
  <si>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</si>
  <si>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</si>
  <si>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</si>
  <si>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</si>
  <si>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</si>
  <si>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</si>
  <si>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</si>
  <si>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</si>
  <si>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</si>
  <si>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</si>
  <si>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</si>
  <si>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</si>
  <si>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</si>
  <si>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</si>
  <si>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</si>
  <si>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</si>
  <si>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</si>
  <si>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</si>
  <si>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</si>
  <si>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</si>
  <si>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</si>
  <si>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</si>
  <si>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</si>
  <si>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</si>
  <si>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</si>
  <si>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</si>
  <si>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</si>
  <si>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</si>
  <si>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</si>
  <si>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</si>
  <si>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</si>
  <si>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</si>
  <si>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</si>
  <si>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</si>
  <si>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</si>
  <si>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</si>
  <si>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</si>
  <si>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</si>
  <si>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</si>
  <si>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</si>
  <si>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</si>
  <si>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</si>
  <si>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</si>
  <si>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</si>
  <si>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</si>
  <si>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</si>
  <si>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</si>
  <si>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</si>
  <si>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</si>
  <si>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</si>
  <si>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</si>
  <si>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</si>
  <si>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</si>
  <si>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</si>
  <si>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</si>
  <si>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</si>
  <si>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</si>
  <si>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</si>
  <si>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</si>
  <si>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</si>
  <si>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</si>
  <si>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</si>
  <si>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</si>
  <si>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</si>
  <si>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</si>
  <si>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</si>
  <si>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</si>
  <si>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</si>
  <si>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</si>
  <si>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</si>
  <si>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</si>
  <si>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</si>
  <si>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</si>
  <si>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</si>
  <si>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</si>
  <si>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</si>
  <si>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</si>
  <si>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</si>
  <si>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</si>
  <si>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</si>
  <si>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</si>
  <si>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</si>
  <si>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</si>
  <si>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</si>
  <si>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</si>
  <si>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</si>
  <si>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</si>
  <si>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</si>
  <si>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</si>
  <si>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</si>
  <si>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</si>
  <si>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</si>
  <si>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</si>
  <si>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</si>
  <si>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</si>
  <si>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</si>
  <si>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</si>
  <si>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</si>
  <si>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</si>
  <si>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</si>
  <si>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</si>
  <si>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</si>
  <si>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</si>
  <si>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</si>
  <si>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</si>
  <si>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</si>
  <si>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</si>
  <si>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</si>
  <si>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</si>
  <si>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</si>
  <si>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</si>
  <si>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</si>
  <si>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</si>
  <si>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</si>
  <si>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</si>
  <si>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</si>
  <si>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</si>
  <si>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</si>
  <si>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</si>
  <si>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</si>
  <si>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</si>
  <si>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</si>
  <si>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</si>
  <si>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</si>
  <si>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</si>
  <si>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</si>
  <si>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</si>
  <si>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</si>
  <si>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</si>
  <si>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</si>
  <si>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</si>
  <si>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</si>
  <si>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</si>
  <si>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</si>
  <si>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</si>
  <si>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</si>
  <si>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</si>
  <si>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</si>
  <si>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</si>
  <si>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</si>
  <si>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</si>
  <si>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</si>
  <si>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</si>
  <si>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</si>
  <si>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</si>
  <si>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</si>
  <si>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</si>
  <si>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</si>
  <si>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</si>
  <si>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</si>
  <si>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</si>
  <si>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</si>
  <si>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</si>
  <si>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</si>
  <si>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</si>
  <si>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</si>
  <si>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</si>
  <si>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</si>
  <si>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</si>
  <si>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</si>
  <si>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</si>
  <si>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</si>
  <si>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</si>
  <si>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</si>
  <si>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</si>
  <si>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</si>
  <si>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</si>
  <si>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</si>
  <si>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</si>
  <si>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</si>
  <si>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</si>
  <si>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</si>
  <si>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</si>
  <si>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</si>
  <si>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</si>
  <si>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</si>
  <si>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</si>
  <si>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</si>
  <si>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</si>
  <si>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</si>
  <si>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</si>
  <si>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</si>
  <si>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</si>
  <si>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</si>
  <si>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</si>
  <si>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</si>
  <si>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</si>
  <si>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</si>
  <si>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</si>
  <si>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</si>
  <si>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</si>
  <si>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</si>
  <si>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</si>
  <si>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</si>
  <si>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</si>
  <si>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</si>
  <si>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</si>
  <si>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</si>
  <si>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</si>
  <si>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</si>
  <si>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</si>
  <si>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</si>
  <si>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</si>
  <si>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</si>
  <si>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</si>
  <si>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</si>
  <si>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</si>
  <si>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</si>
  <si>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</si>
  <si>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</si>
  <si>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</si>
  <si>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</si>
  <si>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</si>
  <si>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</si>
  <si>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</si>
  <si>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</si>
  <si>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</si>
  <si>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</si>
  <si>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</si>
  <si>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</si>
  <si>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</si>
  <si>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</si>
  <si>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</si>
  <si>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</si>
  <si>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</si>
  <si>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</si>
  <si>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</si>
  <si>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</si>
  <si>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</si>
  <si>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</si>
  <si>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</si>
  <si>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</si>
  <si>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</si>
  <si>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</si>
  <si>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</si>
  <si>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</si>
  <si>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</si>
  <si>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</si>
  <si>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</si>
  <si>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</si>
  <si>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</si>
  <si>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</si>
  <si>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</si>
  <si>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</si>
  <si>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</si>
  <si>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</si>
  <si>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</si>
  <si>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</si>
  <si>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</si>
  <si>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</si>
  <si>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</si>
  <si>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</si>
  <si>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</si>
  <si>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</si>
  <si>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</si>
  <si>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</si>
  <si>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</si>
  <si>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</si>
  <si>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</si>
  <si>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</si>
  <si>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</si>
  <si>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</si>
  <si>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</si>
  <si>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</si>
  <si>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</si>
  <si>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</si>
  <si>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</si>
  <si>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</si>
  <si>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</si>
  <si>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</si>
  <si>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</si>
  <si>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</si>
  <si>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</si>
  <si>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</si>
  <si>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</si>
  <si>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</si>
  <si>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</si>
  <si>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</si>
  <si>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</si>
  <si>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</si>
  <si>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</si>
  <si>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</si>
  <si>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</si>
  <si>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</si>
  <si>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</si>
  <si>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</si>
  <si>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</si>
  <si>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</si>
  <si>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</si>
  <si>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</si>
  <si>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</si>
  <si>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</si>
  <si>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</si>
  <si>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</si>
  <si>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</si>
  <si>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</si>
  <si>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</si>
  <si>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</si>
  <si>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</si>
  <si>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</si>
  <si>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</si>
  <si>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</si>
  <si>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</si>
  <si>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</si>
  <si>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</si>
  <si>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</si>
  <si>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</si>
  <si>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</si>
  <si>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</si>
  <si>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</si>
  <si>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</si>
  <si>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</si>
  <si>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</si>
  <si>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</si>
  <si>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</si>
  <si>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</si>
  <si>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</si>
  <si>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</si>
  <si>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</si>
  <si>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</si>
  <si>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</si>
  <si>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</si>
  <si>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</si>
  <si>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</si>
  <si>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</si>
  <si>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</si>
  <si>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</si>
  <si>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</si>
  <si>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</si>
  <si>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</si>
  <si>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</si>
  <si>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</si>
  <si>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</si>
  <si>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</si>
  <si>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</si>
  <si>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</si>
  <si>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</si>
  <si>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</si>
  <si>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</si>
  <si>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</si>
  <si>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</si>
  <si>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</si>
  <si>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</si>
  <si>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</si>
  <si>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</si>
  <si>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</si>
  <si>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</si>
  <si>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</si>
  <si>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</si>
  <si>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</si>
  <si>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</si>
  <si>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</si>
  <si>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</si>
  <si>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</si>
  <si>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</si>
  <si>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</si>
  <si>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</si>
  <si>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</si>
  <si>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</si>
  <si>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</si>
  <si>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</si>
  <si>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</si>
  <si>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</si>
  <si>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</si>
  <si>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</si>
  <si>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</si>
  <si>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</si>
  <si>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</si>
  <si>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</si>
  <si>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</si>
  <si>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</si>
  <si>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</si>
  <si>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</si>
  <si>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</si>
  <si>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</si>
  <si>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</si>
  <si>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</si>
  <si>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</si>
  <si>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</si>
  <si>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</si>
  <si>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</si>
  <si>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</si>
  <si>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</si>
  <si>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</si>
  <si>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</si>
  <si>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</si>
  <si>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</si>
  <si>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</si>
  <si>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</si>
  <si>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</si>
  <si>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</si>
  <si>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</si>
  <si>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</si>
  <si>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</si>
  <si>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</si>
  <si>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</si>
  <si>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</si>
  <si>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</si>
  <si>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</si>
  <si>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</si>
  <si>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</si>
  <si>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</si>
  <si>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</si>
  <si>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</si>
  <si>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</si>
  <si>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</si>
  <si>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</si>
  <si>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</si>
  <si>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</si>
  <si>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</si>
  <si>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</si>
  <si>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</si>
  <si>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</si>
  <si>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</si>
  <si>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</si>
  <si>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</si>
  <si>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</si>
  <si>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</si>
  <si>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</si>
  <si>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</si>
  <si>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</si>
  <si>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</si>
  <si>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</si>
  <si>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</si>
  <si>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</si>
  <si>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</si>
  <si>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</si>
  <si>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</si>
  <si>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</si>
  <si>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</si>
  <si>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</si>
  <si>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</si>
  <si>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</si>
  <si>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</si>
  <si>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</si>
  <si>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</si>
  <si>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</si>
  <si>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</si>
  <si>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</si>
  <si>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</si>
  <si>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</si>
  <si>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</si>
  <si>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</si>
  <si>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</si>
  <si>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</si>
  <si>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</si>
  <si>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</si>
  <si>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</si>
  <si>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</si>
  <si>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</si>
  <si>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</si>
  <si>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</si>
  <si>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</si>
  <si>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</si>
  <si>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</si>
  <si>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</si>
  <si>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</si>
  <si>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</si>
  <si>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</si>
  <si>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</si>
  <si>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</si>
  <si>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</si>
  <si>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</si>
  <si>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</si>
  <si>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</si>
  <si>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</si>
  <si>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</si>
  <si>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</si>
  <si>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</si>
  <si>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</si>
  <si>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</si>
  <si>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</si>
  <si>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</si>
  <si>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</si>
  <si>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</si>
  <si>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</si>
  <si>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</si>
  <si>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</si>
  <si>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</si>
  <si>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</si>
  <si>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</si>
  <si>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</si>
  <si>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</si>
  <si>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</si>
  <si>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</si>
  <si>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</si>
  <si>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</si>
  <si>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</si>
  <si>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</si>
  <si>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</si>
  <si>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</si>
  <si>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</si>
  <si>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</si>
  <si>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</si>
  <si>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</si>
  <si>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</si>
  <si>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</si>
  <si>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</si>
  <si>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</si>
  <si>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</si>
  <si>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</si>
  <si>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</si>
  <si>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</si>
  <si>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</si>
  <si>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</si>
  <si>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</si>
  <si>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</si>
  <si>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</si>
  <si>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</si>
  <si>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</si>
  <si>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</si>
  <si>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</si>
  <si>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</si>
  <si>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</si>
  <si>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</si>
  <si>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</si>
  <si>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</si>
  <si>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</si>
  <si>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</si>
  <si>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</si>
  <si>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</si>
  <si>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</si>
  <si>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</si>
  <si>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</si>
  <si>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</si>
  <si>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</si>
  <si>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</si>
  <si>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</si>
  <si>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</si>
  <si>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</si>
  <si>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</si>
  <si>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</si>
  <si>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</si>
  <si>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</si>
  <si>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</si>
  <si>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</si>
  <si>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</si>
  <si>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</si>
  <si>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</si>
  <si>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</si>
  <si>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</si>
  <si>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</si>
  <si>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</si>
  <si>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</si>
  <si>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</si>
  <si>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</si>
  <si>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</si>
  <si>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</si>
  <si>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</si>
  <si>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</si>
  <si>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</si>
  <si>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</si>
  <si>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</si>
  <si>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</si>
  <si>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</si>
  <si>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</si>
  <si>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</si>
  <si>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</si>
  <si>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</si>
  <si>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</si>
  <si>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</si>
  <si>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</si>
  <si>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</si>
  <si>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</si>
  <si>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</si>
  <si>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</si>
  <si>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</si>
  <si>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</si>
  <si>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</si>
  <si>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</si>
  <si>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</si>
  <si>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</si>
  <si>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</si>
  <si>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</si>
  <si>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</si>
  <si>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</si>
  <si>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</si>
  <si>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</si>
  <si>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</si>
  <si>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</si>
  <si>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</si>
  <si>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</si>
  <si>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</si>
  <si>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</si>
  <si>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</si>
  <si>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</si>
  <si>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</si>
  <si>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</si>
  <si>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</si>
  <si>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</si>
  <si>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</si>
  <si>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</si>
  <si>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</si>
  <si>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</si>
  <si>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</si>
  <si>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</si>
  <si>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</si>
  <si>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</si>
  <si>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</si>
  <si>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</si>
  <si>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</si>
  <si>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</si>
  <si>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</si>
  <si>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</si>
  <si>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</si>
  <si>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</si>
  <si>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</si>
  <si>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</si>
  <si>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</si>
  <si>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</si>
  <si>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</si>
  <si>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</si>
  <si>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</si>
  <si>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</si>
  <si>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</si>
  <si>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</si>
  <si>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</si>
  <si>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</si>
  <si>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</si>
  <si>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</si>
  <si>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</si>
  <si>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</si>
  <si>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</si>
  <si>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</si>
  <si>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</si>
  <si>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</si>
  <si>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</si>
  <si>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</si>
  <si>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</si>
  <si>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</si>
  <si>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</si>
  <si>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</si>
  <si>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</si>
  <si>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</si>
  <si>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</si>
  <si>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</si>
  <si>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</si>
  <si>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</si>
  <si>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</si>
  <si>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</si>
  <si>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</si>
  <si>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</si>
  <si>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</si>
  <si>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</si>
  <si>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</si>
  <si>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</si>
  <si>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</si>
  <si>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</si>
  <si>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</si>
  <si>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</si>
  <si>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</si>
  <si>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</si>
  <si>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</si>
  <si>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</si>
  <si>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</si>
  <si>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</si>
  <si>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</si>
  <si>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</si>
  <si>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</si>
  <si>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</si>
  <si>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</si>
  <si>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</si>
  <si>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</si>
  <si>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</si>
  <si>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</si>
  <si>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</si>
  <si>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</si>
  <si>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</si>
  <si>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</si>
  <si>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</si>
  <si>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</si>
  <si>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</si>
  <si>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</si>
  <si>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</si>
  <si>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</si>
  <si>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</si>
  <si>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</si>
  <si>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</si>
  <si>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</si>
  <si>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</si>
  <si>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</si>
  <si>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</si>
  <si>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</si>
  <si>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</si>
  <si>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</si>
  <si>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</si>
  <si>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</si>
  <si>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</si>
  <si>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</si>
  <si>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</si>
  <si>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</si>
  <si>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</si>
  <si>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</si>
  <si>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</si>
  <si>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</si>
  <si>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</si>
  <si>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</si>
  <si>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</si>
  <si>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</si>
  <si>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</si>
  <si>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</si>
  <si>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</si>
  <si>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</si>
  <si>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</si>
  <si>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</si>
  <si>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</si>
  <si>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</si>
  <si>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</si>
  <si>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</si>
  <si>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</si>
  <si>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</si>
  <si>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</si>
  <si>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</si>
  <si>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</si>
  <si>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</si>
  <si>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</si>
  <si>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</si>
  <si>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</si>
  <si>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</si>
  <si>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</si>
  <si>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</si>
  <si>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</si>
  <si>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</si>
  <si>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</si>
  <si>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</si>
  <si>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</si>
  <si>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</si>
  <si>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</si>
  <si>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</si>
  <si>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</si>
  <si>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</si>
  <si>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</si>
  <si>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</si>
  <si>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</si>
  <si>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</si>
  <si>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</si>
  <si>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</si>
  <si>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</si>
  <si>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</si>
  <si>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</si>
  <si>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</si>
  <si>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</si>
  <si>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</si>
  <si>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</si>
  <si>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</si>
  <si>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</si>
  <si>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</si>
  <si>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</si>
  <si>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</si>
  <si>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</si>
  <si>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</si>
  <si>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</si>
  <si>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</si>
  <si>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</si>
  <si>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</si>
  <si>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</si>
  <si>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</si>
  <si>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</si>
  <si>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</si>
  <si>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</si>
  <si>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</si>
  <si>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</si>
  <si>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</si>
  <si>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</si>
  <si>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</si>
  <si>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</si>
  <si>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</si>
  <si>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</si>
  <si>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</si>
  <si>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</si>
  <si>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</si>
  <si>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</si>
  <si>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</si>
  <si>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</si>
  <si>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</si>
  <si>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</si>
  <si>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</si>
  <si>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</si>
  <si>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</si>
  <si>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</si>
  <si>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</si>
  <si>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</si>
  <si>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</si>
  <si>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</si>
  <si>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</si>
  <si>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</si>
  <si>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</si>
  <si>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</si>
  <si>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</si>
  <si>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</si>
  <si>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</si>
  <si>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</si>
  <si>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</si>
  <si>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</si>
  <si>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</si>
  <si>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</si>
  <si>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</si>
  <si>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</si>
  <si>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</si>
  <si>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</si>
  <si>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</si>
  <si>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</si>
  <si>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</si>
  <si>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</si>
  <si>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</si>
  <si>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</si>
  <si>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</si>
  <si>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</si>
  <si>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</si>
  <si>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</si>
  <si>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</si>
  <si>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</si>
  <si>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</si>
  <si>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</si>
  <si>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</si>
  <si>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</si>
  <si>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</si>
  <si>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</si>
  <si>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</si>
  <si>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</si>
  <si>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</si>
  <si>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</si>
  <si>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</si>
  <si>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</si>
  <si>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</si>
  <si>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</si>
  <si>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</si>
  <si>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</si>
  <si>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</si>
  <si>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</si>
  <si>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</si>
  <si>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</si>
  <si>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</si>
  <si>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</si>
  <si>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</si>
  <si>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</si>
  <si>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</si>
  <si>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</si>
  <si>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</si>
  <si>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</si>
  <si>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</si>
  <si>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</si>
  <si>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</si>
  <si>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</si>
  <si>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</si>
  <si>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</si>
  <si>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</si>
  <si>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</si>
  <si>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</si>
  <si>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</si>
  <si>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</si>
  <si>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</si>
  <si>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</si>
  <si>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</si>
  <si>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</si>
  <si>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</si>
  <si>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</si>
  <si>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</si>
  <si>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</si>
  <si>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</si>
  <si>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</si>
  <si>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</si>
  <si>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</si>
  <si>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</si>
  <si>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</si>
  <si>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</si>
  <si>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</si>
  <si>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</si>
  <si>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</si>
  <si>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</si>
  <si>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</si>
  <si>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</si>
  <si>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</si>
  <si>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</si>
  <si>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</si>
  <si>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</si>
  <si>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</si>
  <si>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</si>
  <si>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</si>
  <si>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</si>
  <si>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</si>
  <si>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</si>
  <si>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</si>
  <si>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</si>
  <si>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</si>
  <si>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</si>
  <si>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</si>
  <si>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</si>
  <si>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</si>
  <si>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</si>
  <si>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</si>
  <si>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</si>
  <si>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</si>
  <si>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</si>
  <si>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</si>
  <si>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</si>
  <si>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</si>
  <si>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</si>
  <si>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</si>
  <si>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</si>
  <si>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</si>
  <si>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</si>
  <si>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</si>
  <si>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</si>
  <si>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</si>
  <si>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</si>
  <si>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</si>
  <si>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</si>
  <si>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</si>
  <si>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</si>
  <si>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</si>
  <si>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</si>
  <si>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</si>
  <si>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</si>
  <si>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</si>
  <si>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</si>
  <si>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</si>
  <si>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</si>
  <si>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</si>
  <si>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</si>
  <si>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</si>
  <si>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</si>
  <si>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</si>
  <si>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</si>
  <si>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</si>
  <si>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</si>
  <si>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</si>
  <si>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</si>
  <si>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</si>
  <si>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</si>
  <si>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</si>
  <si>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</si>
  <si>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</si>
  <si>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</si>
  <si>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</si>
  <si>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</si>
  <si>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</si>
  <si>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</si>
  <si>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</si>
  <si>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</si>
  <si>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</si>
  <si>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</si>
  <si>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</si>
  <si>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</si>
  <si>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</si>
  <si>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</si>
  <si>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</si>
  <si>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</si>
  <si>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</si>
  <si>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</si>
  <si>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</si>
  <si>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</si>
  <si>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</si>
  <si>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</si>
  <si>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</si>
  <si>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</si>
  <si>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</si>
  <si>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</si>
  <si>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</si>
  <si>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</si>
  <si>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</si>
  <si>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</si>
  <si>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</si>
  <si>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</si>
  <si>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</si>
  <si>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</si>
  <si>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</si>
  <si>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</si>
  <si>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</si>
  <si>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</si>
  <si>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</si>
  <si>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</si>
  <si>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</si>
  <si>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</si>
  <si>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</si>
  <si>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</si>
  <si>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</si>
  <si>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</si>
  <si>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</si>
  <si>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</si>
  <si>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</si>
  <si>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</si>
  <si>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</si>
  <si>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</si>
  <si>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</si>
  <si>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</si>
  <si>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</si>
  <si>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</si>
  <si>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</si>
  <si>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</si>
  <si>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</si>
  <si>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</si>
  <si>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</si>
  <si>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</si>
  <si>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</si>
  <si>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</si>
  <si>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</si>
  <si>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</si>
  <si>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</si>
  <si>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</si>
  <si>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</si>
  <si>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</si>
  <si>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</si>
  <si>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</si>
  <si>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</si>
  <si>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</si>
  <si>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</si>
  <si>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</si>
  <si>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</si>
  <si>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</si>
  <si>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</si>
  <si>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</si>
  <si>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</si>
  <si>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</si>
  <si>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</si>
  <si>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</si>
  <si>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</si>
  <si>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</si>
  <si>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</si>
  <si>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</si>
  <si>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</si>
  <si>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</si>
  <si>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</si>
  <si>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</si>
  <si>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</si>
  <si>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</si>
  <si>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</si>
  <si>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</si>
  <si>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</si>
  <si>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</si>
  <si>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</si>
  <si>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</si>
  <si>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</si>
  <si>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</si>
  <si>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</si>
  <si>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</si>
  <si>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</si>
  <si>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</si>
  <si>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</si>
  <si>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</si>
  <si>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</si>
  <si>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</si>
  <si>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</si>
  <si>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</si>
  <si>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</si>
  <si>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</si>
  <si>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</si>
  <si>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</si>
  <si>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</si>
  <si>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</si>
  <si>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</si>
  <si>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</si>
  <si>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</si>
  <si>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</si>
  <si>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</si>
  <si>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</si>
  <si>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</si>
  <si>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</si>
  <si>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</si>
  <si>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</si>
  <si>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</si>
  <si>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</si>
  <si>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</si>
  <si>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</si>
  <si>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</si>
  <si>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</si>
  <si>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</si>
  <si>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</si>
  <si>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</si>
  <si>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</si>
  <si>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</si>
  <si>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</si>
  <si>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</si>
  <si>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</si>
  <si>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</si>
  <si>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</si>
  <si>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</si>
  <si>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</si>
  <si>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</si>
  <si>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</si>
  <si>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</si>
  <si>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</si>
  <si>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</si>
  <si>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</si>
  <si>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</si>
  <si>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</si>
  <si>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</si>
  <si>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</si>
  <si>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</si>
  <si>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</si>
  <si>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</si>
  <si>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</si>
  <si>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</si>
  <si>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</si>
  <si>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</si>
  <si>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</si>
  <si>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</si>
  <si>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</si>
  <si>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</si>
  <si>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</si>
  <si>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</si>
  <si>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</si>
  <si>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</si>
  <si>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</si>
  <si>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</si>
  <si>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</si>
  <si>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</si>
  <si>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</si>
  <si>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</si>
  <si>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</si>
  <si>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</si>
  <si>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</si>
  <si>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</si>
  <si>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</si>
  <si>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</si>
  <si>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</si>
  <si>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</si>
  <si>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</si>
  <si>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</si>
  <si>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</si>
  <si>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</si>
  <si>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</si>
  <si>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</si>
  <si>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</si>
  <si>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</si>
  <si>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</si>
  <si>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</si>
  <si>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</si>
  <si>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</si>
  <si>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</si>
  <si>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</si>
  <si>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</si>
  <si>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</si>
  <si>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</si>
  <si>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</si>
  <si>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</si>
  <si>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</si>
  <si>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</si>
  <si>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</si>
  <si>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</si>
  <si>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</si>
  <si>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</si>
  <si>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</si>
  <si>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</si>
  <si>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</si>
  <si>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</si>
  <si>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</si>
  <si>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</si>
  <si>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</si>
  <si>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</si>
  <si>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</si>
  <si>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</si>
  <si>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</si>
  <si>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</si>
  <si>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</si>
  <si>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</si>
  <si>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</si>
  <si>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</si>
  <si>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</si>
  <si>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</si>
  <si>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</si>
  <si>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</si>
  <si>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</si>
  <si>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</si>
  <si>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</si>
  <si>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</si>
  <si>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</si>
  <si>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</si>
  <si>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</si>
  <si>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</si>
  <si>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</si>
  <si>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</si>
  <si>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</si>
  <si>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</si>
  <si>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</si>
  <si>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</si>
  <si>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</si>
  <si>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</si>
  <si>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</si>
  <si>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</si>
  <si>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</si>
  <si>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</si>
  <si>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</si>
  <si>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</si>
  <si>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</si>
  <si>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</si>
  <si>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</si>
  <si>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</si>
  <si>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</si>
  <si>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</si>
  <si>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</si>
  <si>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</si>
  <si>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</si>
  <si>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</si>
  <si>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</si>
  <si>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</si>
  <si>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</si>
  <si>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</si>
  <si>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</si>
  <si>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</si>
  <si>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</si>
  <si>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</si>
  <si>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</si>
  <si>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</si>
  <si>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</si>
  <si>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</si>
  <si>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</si>
  <si>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</si>
  <si>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</si>
  <si>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</si>
  <si>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</si>
  <si>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</si>
  <si>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</si>
  <si>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</si>
  <si>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</si>
  <si>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</si>
  <si>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</si>
  <si>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</si>
  <si>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</si>
  <si>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</si>
  <si>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</si>
  <si>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</si>
  <si>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</si>
  <si>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</si>
  <si>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</si>
  <si>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</si>
  <si>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</si>
  <si>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</si>
  <si>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</si>
  <si>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</si>
  <si>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</si>
  <si>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</si>
  <si>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</si>
  <si>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</si>
  <si>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</si>
  <si>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</si>
  <si>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</si>
  <si>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</si>
  <si>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</si>
  <si>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</si>
  <si>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</si>
  <si>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</si>
  <si>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</si>
  <si>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</si>
  <si>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</si>
  <si>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</si>
  <si>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</si>
  <si>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</si>
  <si>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</si>
  <si>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</si>
  <si>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</si>
  <si>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</si>
  <si>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</si>
  <si>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</si>
  <si>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</si>
  <si>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</si>
  <si>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</si>
  <si>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</si>
  <si>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</si>
  <si>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</si>
  <si>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</si>
  <si>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</si>
  <si>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</si>
  <si>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</si>
  <si>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</si>
  <si>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</si>
  <si>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</si>
  <si>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</si>
  <si>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</si>
  <si>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</si>
  <si>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</si>
  <si>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</si>
  <si>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</si>
  <si>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</si>
  <si>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</si>
  <si>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</si>
  <si>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</si>
  <si>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</si>
  <si>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</si>
  <si>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</si>
  <si>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</si>
  <si>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</si>
  <si>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</si>
  <si>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</si>
  <si>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</si>
  <si>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</si>
  <si>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</si>
  <si>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</si>
  <si>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</si>
  <si>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</si>
  <si>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</si>
  <si>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</si>
  <si>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</si>
  <si>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</si>
  <si>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</si>
  <si>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</si>
  <si>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</si>
  <si>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</si>
  <si>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</si>
  <si>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</si>
  <si>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</si>
  <si>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</si>
  <si>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</si>
  <si>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</si>
  <si>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</si>
  <si>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</si>
  <si>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</si>
  <si>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</si>
  <si>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</si>
  <si>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</si>
  <si>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</si>
  <si>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</si>
  <si>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</si>
  <si>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</si>
  <si>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</si>
  <si>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</si>
  <si>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</si>
  <si>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</si>
  <si>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</si>
  <si>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</si>
  <si>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</si>
  <si>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</si>
  <si>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</si>
  <si>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</si>
  <si>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</si>
  <si>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</si>
  <si>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</si>
  <si>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</si>
  <si>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</si>
  <si>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</si>
  <si>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</si>
  <si>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</si>
  <si>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</si>
  <si>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</si>
  <si>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</si>
  <si>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</si>
  <si>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</si>
  <si>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</si>
  <si>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</si>
  <si>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</si>
  <si>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</si>
  <si>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</si>
  <si>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</si>
  <si>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</si>
  <si>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</si>
  <si>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</si>
  <si>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</si>
  <si>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</si>
  <si>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</si>
  <si>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</si>
  <si>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</si>
  <si>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</si>
  <si>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</si>
  <si>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</si>
  <si>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</si>
  <si>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</si>
  <si>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</si>
  <si>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</si>
  <si>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</si>
  <si>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</si>
  <si>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</si>
  <si>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</si>
  <si>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</si>
  <si>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</si>
  <si>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</si>
  <si>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</si>
  <si>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</si>
  <si>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</si>
  <si>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</si>
  <si>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</si>
  <si>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</si>
  <si>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</si>
  <si>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</si>
  <si>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</si>
  <si>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</si>
  <si>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</si>
  <si>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</si>
  <si>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</si>
  <si>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</si>
  <si>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</si>
  <si>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</si>
  <si>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</si>
  <si>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</si>
  <si>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</si>
  <si>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</si>
  <si>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</si>
  <si>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</si>
  <si>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</si>
  <si>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</si>
  <si>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</si>
  <si>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</si>
  <si>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</si>
  <si>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</si>
  <si>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</si>
  <si>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</si>
  <si>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</si>
  <si>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</si>
  <si>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</si>
  <si>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</si>
  <si>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</si>
  <si>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</si>
  <si>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</si>
  <si>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</si>
  <si>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</si>
  <si>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</si>
  <si>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</si>
  <si>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</si>
  <si>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</si>
  <si>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</si>
  <si>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</si>
  <si>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</si>
  <si>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</si>
  <si>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</si>
  <si>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</si>
  <si>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</si>
  <si>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</si>
  <si>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</si>
  <si>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</si>
  <si>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</si>
  <si>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</si>
  <si>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</si>
  <si>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</si>
  <si>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</si>
  <si>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</si>
  <si>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</si>
  <si>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</si>
  <si>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</si>
  <si>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</si>
  <si>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</si>
  <si>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</si>
  <si>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</si>
  <si>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</si>
  <si>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</si>
  <si>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</si>
  <si>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</si>
  <si>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</si>
  <si>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</si>
  <si>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</si>
  <si>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</si>
  <si>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</si>
  <si>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</si>
  <si>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</si>
  <si>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</si>
  <si>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</si>
  <si>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</si>
  <si>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</si>
  <si>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</si>
  <si>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</si>
  <si>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</si>
  <si>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</si>
  <si>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</si>
  <si>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</si>
  <si>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</si>
  <si>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</si>
  <si>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</si>
  <si>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</si>
  <si>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</si>
  <si>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</si>
  <si>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</si>
  <si>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</si>
  <si>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</si>
  <si>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</si>
  <si>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</si>
  <si>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</si>
  <si>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</si>
  <si>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</si>
  <si>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</si>
  <si>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</si>
  <si>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</si>
  <si>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</si>
  <si>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</si>
  <si>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</si>
  <si>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</si>
  <si>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</si>
  <si>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</si>
  <si>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</si>
  <si>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</si>
  <si>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</si>
  <si>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</si>
  <si>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</si>
  <si>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</si>
  <si>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</si>
  <si>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</si>
  <si>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</si>
  <si>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</si>
  <si>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</si>
  <si>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</si>
  <si>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</si>
  <si>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</si>
  <si>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</si>
  <si>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</si>
  <si>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</si>
  <si>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</si>
  <si>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</si>
  <si>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</si>
  <si>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</si>
  <si>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</si>
  <si>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</si>
  <si>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</si>
  <si>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</si>
  <si>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</si>
  <si>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</si>
  <si>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</si>
  <si>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</si>
  <si>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</si>
  <si>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</si>
  <si>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</si>
  <si>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</si>
  <si>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</si>
  <si>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</si>
  <si>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</si>
  <si>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</si>
  <si>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</si>
  <si>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</si>
  <si>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</si>
  <si>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</si>
  <si>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</si>
  <si>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</si>
  <si>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</si>
  <si>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</si>
  <si>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</si>
  <si>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</si>
  <si>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</si>
  <si>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</si>
  <si>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</si>
  <si>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</si>
  <si>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</si>
  <si>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</si>
  <si>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</si>
  <si>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</si>
  <si>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</si>
  <si>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</si>
  <si>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</si>
  <si>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</si>
  <si>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</si>
  <si>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</si>
  <si>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</si>
  <si>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</si>
  <si>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</si>
  <si>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</si>
  <si>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</si>
  <si>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</si>
  <si>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</si>
  <si>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</si>
  <si>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</si>
  <si>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</si>
  <si>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</si>
  <si>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</si>
  <si>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</si>
  <si>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</si>
  <si>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</si>
  <si>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</si>
  <si>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</si>
  <si>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</si>
  <si>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</si>
  <si>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</si>
  <si>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</si>
  <si>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</si>
  <si>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</si>
  <si>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</si>
  <si>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</si>
  <si>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</si>
  <si>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</si>
  <si>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</si>
  <si>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</si>
  <si>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</si>
  <si>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</si>
  <si>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</si>
  <si>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</si>
  <si>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</si>
  <si>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</si>
  <si>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</si>
  <si>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</si>
  <si>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</si>
  <si>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</si>
  <si>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</si>
  <si>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</si>
  <si>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</si>
  <si>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</si>
  <si>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</si>
  <si>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</si>
  <si>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</si>
  <si>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</si>
  <si>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</si>
  <si>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</si>
  <si>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</si>
  <si>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</si>
  <si>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</si>
  <si>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</si>
  <si>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</si>
  <si>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</si>
  <si>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</si>
  <si>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</si>
  <si>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</si>
  <si>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</si>
  <si>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</si>
  <si>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</si>
  <si>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</si>
  <si>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</si>
  <si>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</si>
  <si>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</si>
  <si>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</si>
  <si>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</si>
  <si>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</si>
  <si>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</si>
  <si>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</si>
  <si>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</si>
  <si>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</si>
  <si>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</si>
  <si>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</si>
  <si>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</si>
  <si>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</si>
  <si>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</si>
  <si>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</si>
  <si>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</si>
  <si>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</si>
  <si>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</si>
  <si>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</si>
  <si>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</si>
  <si>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</si>
  <si>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</si>
  <si>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</si>
  <si>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</si>
  <si>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</si>
  <si>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</si>
  <si>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</si>
  <si>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</si>
  <si>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</si>
  <si>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</si>
  <si>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</si>
  <si>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</si>
  <si>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</si>
  <si>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</si>
  <si>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</si>
  <si>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</si>
  <si>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</si>
  <si>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</si>
  <si>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</si>
  <si>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</si>
  <si>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</si>
  <si>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</si>
  <si>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</si>
  <si>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</si>
  <si>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</si>
  <si>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</si>
  <si>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</si>
  <si>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</si>
  <si>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</si>
  <si>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</si>
  <si>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</si>
  <si>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</si>
  <si>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</si>
  <si>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</si>
  <si>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</si>
  <si>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</si>
  <si>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</si>
  <si>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</si>
  <si>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</si>
  <si>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</si>
  <si>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</si>
  <si>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</si>
  <si>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</si>
  <si>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</si>
  <si>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</si>
  <si>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</si>
  <si>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</si>
  <si>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</si>
  <si>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</si>
  <si>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</si>
  <si>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</si>
  <si>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</si>
  <si>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</si>
  <si>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</si>
  <si>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</si>
  <si>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</si>
  <si>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</si>
  <si>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</si>
  <si>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</si>
  <si>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</si>
  <si>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</si>
  <si>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</si>
  <si>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</si>
  <si>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</si>
  <si>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</si>
  <si>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</si>
  <si>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</si>
  <si>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</si>
  <si>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</si>
  <si>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</si>
  <si>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</si>
  <si>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</si>
  <si>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</si>
  <si>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</si>
  <si>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</si>
  <si>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</si>
  <si>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</si>
  <si>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</si>
  <si>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</si>
  <si>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</si>
  <si>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</si>
  <si>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</si>
  <si>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</si>
  <si>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</si>
  <si>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</si>
  <si>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</si>
  <si>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</si>
  <si>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</si>
  <si>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</si>
  <si>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</si>
  <si>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</si>
  <si>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</si>
  <si>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</si>
  <si>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</si>
  <si>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</si>
  <si>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</si>
  <si>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</si>
  <si>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</si>
  <si>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</si>
  <si>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</si>
  <si>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</si>
  <si>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</si>
  <si>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</si>
  <si>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</si>
  <si>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</si>
  <si>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</si>
  <si>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</si>
  <si>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</si>
  <si>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</si>
  <si>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</si>
  <si>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</si>
  <si>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</si>
  <si>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</si>
  <si>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</si>
  <si>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</si>
  <si>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</si>
  <si>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</si>
  <si>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</si>
  <si>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</si>
  <si>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</si>
  <si>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</si>
  <si>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</si>
  <si>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</si>
  <si>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</si>
  <si>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</si>
  <si>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</si>
  <si>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</si>
  <si>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</si>
  <si>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</si>
  <si>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</si>
  <si>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</si>
  <si>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</si>
  <si>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</si>
  <si>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</si>
  <si>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</si>
  <si>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</si>
  <si>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</si>
  <si>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</si>
  <si>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</si>
  <si>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</si>
  <si>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</si>
  <si>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</si>
  <si>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</si>
  <si>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</si>
  <si>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</si>
  <si>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</si>
  <si>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</si>
  <si>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</si>
  <si>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</si>
  <si>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</si>
  <si>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</si>
  <si>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</si>
  <si>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</si>
  <si>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</si>
  <si>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</si>
  <si>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</si>
  <si>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</si>
  <si>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</si>
  <si>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</si>
  <si>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</si>
  <si>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</si>
  <si>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</si>
  <si>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</si>
  <si>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</si>
  <si>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</si>
  <si>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</si>
  <si>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</si>
  <si>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</si>
  <si>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</si>
  <si>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</si>
  <si>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</si>
  <si>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</si>
  <si>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</si>
  <si>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</si>
  <si>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</si>
  <si>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</si>
  <si>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</si>
  <si>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</si>
  <si>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</si>
  <si>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</si>
  <si>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</si>
  <si>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</si>
  <si>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</si>
  <si>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</si>
  <si>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</si>
  <si>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</si>
  <si>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</si>
  <si>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</si>
  <si>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</si>
  <si>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</si>
  <si>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</si>
  <si>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</si>
  <si>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</si>
  <si>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</si>
  <si>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</si>
  <si>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</si>
  <si>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</si>
  <si>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</si>
  <si>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</si>
  <si>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</si>
  <si>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</si>
  <si>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</si>
  <si>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</si>
  <si>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</si>
  <si>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</si>
  <si>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</si>
  <si>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</si>
  <si>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</si>
  <si>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</si>
  <si>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</si>
  <si>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</si>
  <si>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</si>
  <si>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</si>
  <si>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</si>
  <si>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</si>
  <si>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</si>
  <si>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</si>
  <si>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</si>
  <si>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</si>
  <si>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</si>
  <si>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</si>
  <si>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</si>
  <si>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</si>
  <si>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</si>
  <si>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</si>
  <si>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</si>
  <si>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</si>
  <si>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</si>
  <si>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</si>
  <si>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</si>
  <si>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</si>
  <si>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</si>
  <si>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</si>
  <si>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</si>
  <si>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</si>
  <si>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</si>
  <si>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</si>
  <si>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</si>
  <si>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</si>
  <si>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</si>
  <si>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</si>
  <si>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</si>
  <si>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</si>
  <si>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</si>
  <si>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</si>
  <si>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</si>
  <si>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</si>
  <si>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</si>
  <si>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</si>
  <si>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</si>
  <si>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</si>
  <si>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</si>
  <si>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</si>
  <si>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</si>
  <si>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</si>
  <si>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</si>
  <si>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</si>
  <si>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</si>
  <si>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</si>
  <si>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</si>
  <si>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</si>
  <si>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</si>
  <si>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</si>
  <si>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</si>
  <si>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</si>
  <si>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</si>
  <si>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</si>
  <si>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</si>
  <si>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</si>
  <si>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</si>
  <si>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</si>
  <si>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</si>
  <si>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</si>
  <si>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</si>
  <si>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</si>
  <si>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</si>
  <si>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</si>
  <si>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</si>
  <si>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</si>
  <si>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</si>
  <si>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</si>
  <si>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</si>
  <si>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</si>
  <si>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</si>
  <si>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</si>
  <si>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</si>
  <si>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</si>
  <si>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</si>
  <si>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</si>
  <si>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</si>
  <si>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</si>
  <si>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</si>
  <si>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</si>
  <si>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</si>
  <si>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</si>
  <si>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</si>
  <si>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</si>
  <si>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</si>
  <si>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</si>
  <si>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</si>
  <si>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</si>
  <si>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</si>
  <si>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</si>
  <si>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</si>
  <si>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</si>
  <si>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</si>
  <si>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</si>
  <si>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</si>
  <si>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</si>
  <si>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</si>
  <si>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</si>
  <si>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</si>
  <si>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</si>
  <si>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</si>
  <si>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</si>
  <si>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</si>
  <si>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</si>
  <si>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</si>
  <si>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</si>
  <si>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</si>
  <si>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</si>
  <si>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</si>
  <si>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</si>
  <si>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</si>
  <si>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</si>
  <si>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</si>
  <si>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</si>
  <si>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</si>
  <si>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</si>
  <si>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</si>
  <si>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</si>
  <si>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</si>
  <si>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</si>
  <si>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</si>
  <si>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</si>
  <si>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</si>
  <si>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</si>
  <si>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</si>
  <si>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</si>
  <si>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</si>
  <si>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</si>
  <si>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</si>
  <si>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</si>
  <si>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</si>
  <si>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</si>
  <si>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</si>
  <si>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</si>
  <si>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</si>
  <si>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</si>
  <si>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</si>
  <si>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</si>
  <si>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</si>
  <si>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</si>
  <si>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</si>
  <si>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</si>
  <si>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</si>
  <si>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</si>
  <si>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</si>
  <si>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</si>
  <si>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</si>
  <si>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</si>
  <si>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</si>
  <si>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</si>
  <si>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</si>
  <si>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</si>
  <si>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</si>
  <si>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</si>
  <si>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</si>
  <si>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</si>
  <si>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</si>
  <si>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</si>
  <si>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</si>
  <si>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</si>
  <si>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</si>
  <si>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</si>
  <si>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</si>
  <si>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</si>
  <si>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</si>
  <si>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</si>
  <si>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</si>
  <si>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</si>
  <si>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</si>
  <si>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</si>
  <si>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</si>
  <si>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</si>
  <si>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</si>
  <si>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</si>
  <si>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</si>
  <si>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</si>
  <si>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</si>
  <si>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</si>
  <si>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</si>
  <si>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</si>
  <si>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</si>
  <si>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</si>
  <si>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</si>
  <si>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</si>
  <si>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</si>
  <si>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</si>
  <si>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</si>
  <si>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</si>
  <si>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</si>
  <si>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</si>
  <si>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</si>
  <si>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</si>
  <si>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</si>
  <si>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</si>
  <si>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</si>
  <si>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</si>
  <si>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</si>
  <si>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</si>
  <si>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</si>
  <si>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</si>
  <si>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</si>
  <si>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</si>
  <si>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</si>
  <si>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</si>
  <si>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</si>
  <si>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</si>
  <si>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</si>
  <si>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</si>
  <si>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</si>
  <si>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</si>
  <si>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</si>
  <si>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</si>
  <si>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</si>
  <si>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</si>
  <si>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</si>
  <si>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</si>
  <si>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</si>
  <si>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</si>
  <si>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</si>
  <si>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</si>
  <si>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</si>
  <si>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</si>
  <si>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</si>
  <si>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</si>
  <si>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</si>
  <si>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</si>
  <si>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</si>
  <si>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</si>
  <si>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</si>
  <si>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</si>
  <si>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</si>
  <si>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</si>
  <si>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</si>
  <si>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</si>
  <si>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</si>
  <si>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</si>
  <si>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</si>
  <si>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</si>
  <si>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</si>
  <si>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</si>
  <si>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</si>
  <si>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</si>
  <si>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</si>
  <si>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</si>
  <si>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</si>
  <si>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</si>
  <si>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</si>
  <si>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</si>
  <si>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</si>
  <si>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</si>
  <si>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</si>
  <si>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</si>
  <si>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</si>
  <si>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</si>
  <si>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</si>
  <si>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</si>
  <si>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</si>
  <si>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</si>
  <si>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</si>
  <si>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</si>
  <si>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</si>
  <si>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</si>
  <si>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</si>
  <si>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</si>
  <si>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</si>
  <si>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</si>
  <si>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</si>
  <si>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</si>
  <si>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</si>
  <si>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</si>
  <si>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</si>
  <si>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</si>
  <si>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</si>
  <si>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</si>
  <si>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</si>
  <si>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</si>
  <si>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</si>
  <si>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</si>
  <si>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</si>
  <si>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</si>
  <si>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</si>
  <si>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</si>
  <si>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</si>
  <si>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</si>
  <si>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</si>
  <si>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</si>
  <si>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</si>
  <si>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</si>
  <si>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</si>
  <si>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</si>
  <si>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</si>
  <si>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</si>
  <si>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</si>
  <si>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</si>
  <si>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</si>
  <si>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</si>
  <si>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</si>
  <si>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</si>
  <si>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</si>
  <si>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</si>
  <si>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</si>
  <si>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</si>
  <si>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</si>
  <si>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</si>
  <si>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</si>
  <si>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</si>
  <si>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</si>
  <si>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</si>
  <si>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</si>
  <si>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</si>
  <si>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</si>
  <si>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</si>
  <si>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</si>
  <si>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</si>
  <si>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</si>
  <si>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</si>
  <si>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</si>
  <si>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</si>
  <si>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</si>
  <si>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</si>
  <si>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</si>
  <si>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</si>
  <si>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</si>
  <si>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</si>
  <si>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</si>
  <si>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</si>
  <si>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</si>
  <si>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</si>
  <si>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</si>
  <si>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</si>
  <si>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</si>
  <si>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</si>
  <si>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</si>
  <si>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</si>
  <si>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</si>
  <si>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</si>
  <si>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</si>
  <si>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</si>
  <si>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</si>
  <si>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</si>
  <si>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</si>
  <si>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</si>
  <si>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</si>
  <si>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</si>
  <si>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</si>
  <si>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</si>
  <si>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</si>
  <si>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</si>
  <si>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</si>
  <si>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</si>
  <si>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</si>
  <si>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</si>
  <si>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</si>
  <si>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</si>
  <si>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</si>
  <si>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</si>
  <si>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</si>
  <si>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</si>
  <si>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</si>
  <si>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</si>
  <si>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</si>
  <si>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</si>
  <si>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</si>
  <si>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</si>
  <si>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</si>
  <si>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</si>
  <si>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</si>
  <si>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</si>
  <si>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</si>
  <si>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</si>
  <si>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</si>
  <si>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</si>
  <si>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</si>
  <si>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</si>
  <si>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</si>
  <si>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</si>
  <si>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</si>
  <si>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</si>
  <si>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</si>
  <si>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</si>
  <si>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</si>
  <si>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</si>
  <si>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</si>
  <si>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</si>
  <si>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</si>
  <si>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</si>
  <si>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</si>
  <si>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</si>
  <si>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</si>
  <si>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</si>
  <si>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</si>
  <si>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</si>
  <si>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</si>
  <si>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</si>
  <si>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</si>
  <si>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</si>
  <si>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</si>
  <si>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</si>
  <si>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</si>
  <si>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</si>
  <si>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</si>
  <si>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</si>
  <si>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</si>
  <si>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</si>
  <si>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</si>
  <si>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</si>
  <si>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</si>
  <si>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</si>
  <si>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</si>
  <si>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</si>
  <si>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</si>
  <si>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</si>
  <si>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</si>
  <si>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</si>
  <si>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</si>
  <si>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</si>
  <si>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</si>
  <si>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</si>
  <si>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</si>
  <si>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</si>
  <si>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</si>
  <si>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</si>
  <si>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</si>
  <si>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</si>
  <si>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</si>
  <si>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</si>
  <si>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</si>
  <si>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</si>
  <si>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</si>
  <si>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</si>
  <si>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</si>
  <si>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</si>
  <si>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</si>
  <si>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</si>
  <si>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</si>
  <si>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</si>
  <si>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</si>
  <si>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</si>
  <si>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</si>
  <si>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</si>
  <si>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</si>
  <si>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</si>
  <si>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</si>
  <si>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</si>
  <si>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</si>
  <si>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</si>
  <si>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</si>
  <si>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</si>
  <si>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</si>
  <si>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</si>
  <si>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</si>
  <si>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</si>
  <si>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</si>
  <si>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</si>
  <si>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</si>
  <si>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</si>
  <si>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</si>
  <si>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</si>
  <si>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</si>
  <si>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</si>
  <si>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</si>
  <si>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</si>
  <si>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</si>
  <si>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</si>
  <si>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</si>
  <si>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</si>
  <si>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</si>
  <si>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</si>
  <si>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</si>
  <si>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</si>
  <si>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</si>
  <si>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</si>
  <si>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</si>
  <si>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</si>
  <si>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</si>
  <si>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</si>
  <si>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</si>
  <si>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</si>
  <si>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</si>
  <si>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</si>
  <si>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</si>
  <si>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</si>
  <si>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</si>
  <si>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</si>
  <si>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</si>
  <si>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</si>
  <si>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</si>
  <si>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</si>
  <si>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</si>
  <si>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</si>
  <si>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</si>
  <si>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</si>
  <si>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</si>
  <si>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</si>
  <si>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</si>
  <si>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</si>
  <si>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</si>
  <si>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</si>
  <si>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</si>
  <si>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</si>
  <si>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</si>
  <si>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</si>
  <si>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</si>
  <si>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</si>
  <si>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</si>
  <si>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</si>
  <si>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</si>
  <si>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</si>
  <si>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</si>
  <si>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</si>
  <si>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</si>
  <si>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</si>
  <si>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</si>
  <si>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</si>
  <si>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</si>
  <si>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</si>
  <si>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</si>
  <si>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</si>
  <si>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</si>
  <si>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</si>
  <si>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</si>
  <si>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</si>
  <si>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</si>
  <si>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</si>
  <si>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</si>
  <si>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</si>
  <si>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</si>
  <si>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</si>
  <si>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</si>
  <si>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</si>
  <si>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</si>
  <si>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</si>
  <si>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</si>
  <si>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</si>
  <si>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</si>
  <si>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</si>
  <si>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</si>
  <si>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</si>
  <si>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</si>
  <si>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</si>
  <si>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</si>
  <si>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</si>
  <si>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</si>
  <si>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</si>
  <si>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</si>
  <si>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</si>
  <si>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</si>
  <si>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</si>
  <si>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</si>
  <si>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</si>
  <si>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</si>
  <si>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</si>
  <si>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</si>
  <si>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</si>
  <si>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</si>
  <si>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</si>
  <si>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</si>
  <si>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</si>
  <si>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</si>
  <si>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</si>
  <si>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</si>
  <si>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</si>
  <si>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</si>
  <si>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</si>
  <si>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</si>
  <si>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</si>
  <si>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</si>
  <si>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</si>
  <si>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</si>
  <si>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</si>
  <si>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</si>
  <si>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</si>
  <si>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</si>
  <si>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</si>
  <si>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</si>
  <si>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</si>
  <si>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</si>
  <si>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</si>
  <si>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</si>
  <si>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</si>
  <si>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</si>
  <si>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</si>
  <si>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</si>
  <si>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</si>
  <si>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</si>
  <si>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</si>
  <si>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</si>
  <si>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</si>
  <si>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</si>
  <si>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</si>
  <si>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</si>
  <si>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</si>
  <si>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</si>
  <si>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</si>
  <si>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</si>
  <si>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</si>
  <si>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</si>
  <si>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</si>
  <si>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</si>
  <si>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</si>
  <si>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</si>
  <si>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</si>
  <si>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</si>
  <si>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</si>
  <si>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</si>
  <si>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</si>
  <si>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</si>
  <si>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</si>
  <si>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</si>
  <si>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</si>
  <si>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</si>
  <si>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</si>
  <si>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</si>
  <si>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</si>
  <si>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</si>
  <si>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</si>
  <si>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</si>
  <si>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</si>
  <si>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</si>
  <si>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</si>
  <si>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</si>
  <si>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</si>
  <si>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</si>
  <si>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</si>
  <si>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</si>
  <si>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</si>
  <si>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</si>
  <si>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</si>
  <si>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</si>
  <si>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</si>
  <si>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</si>
  <si>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</si>
  <si>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</si>
  <si>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</si>
  <si>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</si>
  <si>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</si>
  <si>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</si>
  <si>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</si>
  <si>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</si>
  <si>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</si>
  <si>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</si>
  <si>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</si>
  <si>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</si>
  <si>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</si>
  <si>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</si>
  <si>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</si>
  <si>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</si>
  <si>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</si>
  <si>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</si>
  <si>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</si>
  <si>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</si>
  <si>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</si>
  <si>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</si>
  <si>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</si>
  <si>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</si>
  <si>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</si>
  <si>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</si>
  <si>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</si>
  <si>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</si>
  <si>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</si>
  <si>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</si>
  <si>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</si>
  <si>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</si>
  <si>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</si>
  <si>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</si>
  <si>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</si>
  <si>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</si>
  <si>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</si>
  <si>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</si>
  <si>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</si>
  <si>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</si>
  <si>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</si>
  <si>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</si>
  <si>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</si>
  <si>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</si>
  <si>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</si>
  <si>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</si>
  <si>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</si>
  <si>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</si>
  <si>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</si>
  <si>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</si>
  <si>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</si>
  <si>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</si>
  <si>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</si>
  <si>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</si>
  <si>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</si>
  <si>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</si>
  <si>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</si>
  <si>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</si>
  <si>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</si>
  <si>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</si>
  <si>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</si>
  <si>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</si>
  <si>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</si>
  <si>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</si>
  <si>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</si>
  <si>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</si>
  <si>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</si>
  <si>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</si>
  <si>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</si>
  <si>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</si>
  <si>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</si>
  <si>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</si>
  <si>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</si>
  <si>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</si>
  <si>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</si>
  <si>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</si>
  <si>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</si>
  <si>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</si>
  <si>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</si>
  <si>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</si>
  <si>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</si>
  <si>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</si>
  <si>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</si>
  <si>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</si>
  <si>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</si>
  <si>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</si>
  <si>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</si>
  <si>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</si>
  <si>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</si>
  <si>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</si>
  <si>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</si>
  <si>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</si>
  <si>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</si>
  <si>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</si>
  <si>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</si>
  <si>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</si>
  <si>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</si>
  <si>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</si>
  <si>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</si>
  <si>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</si>
  <si>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</si>
  <si>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</si>
  <si>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</si>
  <si>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</si>
  <si>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</si>
  <si>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</si>
  <si>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</si>
  <si>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</si>
  <si>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</si>
  <si>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</si>
  <si>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</si>
  <si>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</si>
  <si>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</si>
  <si>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</si>
  <si>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</si>
  <si>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</si>
  <si>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</si>
  <si>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</si>
  <si>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</si>
  <si>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</si>
  <si>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</si>
  <si>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</si>
  <si>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</si>
  <si>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</si>
  <si>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</si>
  <si>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</si>
  <si>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</si>
  <si>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</si>
  <si>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</si>
  <si>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</si>
  <si>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</si>
  <si>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</si>
  <si>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</si>
  <si>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</si>
  <si>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</si>
  <si>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</si>
  <si>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</si>
  <si>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</si>
  <si>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</si>
  <si>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</si>
  <si>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</si>
  <si>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</si>
  <si>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</si>
  <si>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</si>
  <si>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</si>
  <si>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</si>
  <si>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</si>
  <si>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</si>
  <si>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</si>
  <si>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</si>
  <si>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</si>
  <si>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</si>
  <si>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</si>
  <si>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</si>
  <si>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</si>
  <si>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</si>
  <si>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</si>
  <si>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</si>
  <si>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</si>
  <si>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</si>
  <si>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</si>
  <si>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</si>
  <si>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</si>
  <si>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</si>
  <si>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</si>
  <si>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</si>
  <si>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</si>
  <si>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</si>
  <si>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</si>
  <si>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</si>
  <si>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</si>
  <si>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</si>
  <si>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</si>
  <si>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</si>
  <si>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</si>
  <si>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</si>
  <si>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</si>
  <si>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</si>
  <si>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</si>
  <si>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</si>
  <si>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</si>
  <si>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</si>
  <si>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</si>
  <si>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</si>
  <si>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</si>
  <si>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</si>
  <si>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</si>
  <si>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</si>
  <si>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</si>
  <si>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</si>
  <si>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</si>
  <si>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</si>
  <si>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</si>
  <si>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</si>
  <si>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</si>
  <si>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</si>
  <si>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</si>
  <si>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</si>
  <si>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</si>
  <si>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</si>
  <si>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</si>
  <si>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</si>
  <si>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</si>
  <si>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</si>
  <si>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</si>
  <si>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</si>
  <si>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</si>
  <si>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</si>
  <si>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</si>
  <si>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</si>
  <si>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</si>
  <si>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</si>
  <si>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</si>
  <si>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</si>
  <si>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</si>
  <si>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</si>
  <si>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</si>
  <si>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</si>
  <si>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</si>
  <si>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</si>
  <si>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</si>
  <si>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</si>
  <si>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</si>
  <si>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</si>
  <si>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</si>
  <si>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</si>
  <si>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</si>
  <si>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</si>
  <si>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</si>
  <si>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</si>
  <si>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</si>
  <si>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</si>
  <si>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</si>
  <si>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</si>
  <si>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</si>
  <si>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</si>
  <si>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</si>
  <si>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</si>
  <si>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</si>
  <si>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</si>
  <si>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</si>
  <si>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</si>
  <si>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</si>
  <si>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</si>
  <si>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</si>
  <si>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</si>
  <si>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</si>
  <si>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</si>
  <si>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</si>
  <si>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</si>
  <si>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</si>
  <si>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</si>
  <si>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</si>
  <si>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</si>
  <si>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</si>
  <si>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</si>
  <si>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</si>
  <si>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</si>
  <si>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</si>
  <si>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</si>
  <si>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</si>
  <si>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</si>
  <si>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</si>
  <si>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</si>
  <si>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</si>
  <si>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</si>
  <si>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</si>
  <si>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</si>
  <si>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</si>
  <si>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</si>
  <si>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</si>
  <si>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</si>
  <si>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</si>
  <si>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</si>
  <si>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</si>
  <si>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</si>
  <si>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</si>
  <si>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</si>
  <si>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</si>
  <si>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</si>
  <si>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</si>
  <si>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</si>
  <si>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</si>
  <si>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</si>
  <si>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</si>
  <si>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</si>
  <si>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</si>
  <si>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</si>
  <si>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</si>
  <si>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</si>
  <si>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</si>
  <si>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</si>
  <si>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</si>
  <si>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</si>
  <si>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</si>
  <si>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</si>
  <si>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</si>
  <si>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</si>
  <si>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</si>
  <si>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</si>
  <si>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</si>
  <si>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</si>
  <si>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</si>
  <si>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</si>
  <si>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</si>
  <si>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</si>
  <si>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</si>
  <si>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</si>
  <si>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</si>
  <si>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</si>
  <si>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</si>
  <si>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</si>
  <si>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</si>
  <si>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</si>
  <si>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</si>
  <si>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</si>
  <si>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</si>
  <si>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</si>
  <si>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</si>
  <si>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</si>
  <si>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</si>
  <si>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</si>
  <si>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</si>
  <si>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</si>
  <si>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</si>
  <si>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</si>
  <si>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</si>
  <si>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</si>
  <si>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</si>
  <si>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</si>
  <si>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</si>
  <si>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</si>
  <si>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</si>
  <si>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</si>
  <si>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</si>
  <si>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</si>
  <si>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</si>
  <si>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</si>
  <si>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</si>
  <si>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</si>
  <si>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</si>
  <si>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</si>
  <si>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</si>
  <si>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</si>
  <si>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</si>
  <si>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</si>
  <si>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</si>
  <si>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</si>
  <si>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</si>
  <si>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</si>
  <si>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</si>
  <si>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</si>
  <si>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</si>
  <si>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</si>
  <si>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</si>
  <si>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</si>
  <si>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</si>
  <si>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</si>
  <si>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</si>
  <si>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</si>
  <si>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</si>
  <si>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</si>
  <si>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</si>
  <si>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</si>
  <si>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</si>
  <si>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</si>
  <si>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</si>
  <si>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</si>
  <si>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</si>
  <si>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</si>
  <si>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</si>
  <si>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</si>
  <si>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</si>
  <si>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</si>
  <si>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</si>
  <si>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</si>
  <si>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</si>
  <si>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</si>
  <si>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</si>
  <si>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</si>
  <si>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</si>
  <si>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</si>
  <si>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</si>
  <si>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</si>
  <si>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</si>
  <si>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</si>
  <si>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</si>
  <si>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</si>
  <si>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</si>
  <si>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</si>
  <si>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</si>
  <si>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</si>
  <si>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</si>
  <si>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</si>
  <si>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</si>
  <si>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</si>
  <si>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</si>
  <si>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</si>
  <si>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</si>
  <si>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</si>
  <si>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</si>
  <si>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</si>
  <si>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</si>
  <si>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</si>
  <si>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</si>
  <si>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</si>
  <si>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</si>
  <si>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</si>
  <si>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</si>
  <si>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</si>
  <si>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</si>
  <si>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</si>
  <si>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</si>
  <si>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</si>
  <si>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</si>
  <si>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</si>
  <si>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</si>
  <si>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</si>
  <si>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</si>
  <si>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</si>
  <si>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</si>
  <si>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</si>
  <si>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</si>
  <si>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</si>
  <si>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</si>
  <si>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</si>
  <si>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</si>
  <si>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</si>
  <si>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</si>
  <si>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</si>
  <si>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</si>
  <si>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</si>
  <si>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</si>
  <si>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</si>
  <si>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</si>
  <si>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</si>
  <si>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</si>
  <si>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</si>
  <si>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</si>
  <si>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</si>
  <si>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</si>
  <si>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</si>
  <si>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</si>
  <si>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</si>
  <si>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</si>
  <si>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</si>
  <si>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</si>
  <si>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</si>
  <si>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</si>
  <si>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</si>
  <si>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</si>
  <si>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</si>
  <si>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</si>
  <si>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</si>
  <si>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</si>
  <si>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</si>
  <si>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</si>
  <si>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</si>
  <si>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</si>
  <si>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</si>
  <si>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</si>
  <si>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</si>
  <si>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</si>
  <si>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</si>
  <si>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</si>
  <si>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</si>
  <si>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</si>
  <si>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</si>
  <si>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</si>
  <si>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</si>
  <si>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</si>
  <si>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</si>
  <si>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</si>
  <si>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</si>
  <si>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</si>
  <si>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</si>
  <si>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</si>
  <si>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</si>
  <si>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</si>
  <si>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</si>
  <si>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</si>
  <si>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</si>
  <si>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</si>
  <si>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</si>
  <si>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</si>
  <si>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</si>
  <si>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</si>
  <si>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</si>
  <si>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</si>
  <si>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</si>
  <si>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</si>
  <si>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</si>
  <si>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</si>
  <si>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</si>
  <si>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</si>
  <si>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</si>
  <si>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</si>
  <si>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</si>
  <si>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</si>
  <si>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</si>
  <si>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</si>
  <si>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</si>
  <si>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</si>
  <si>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</si>
  <si>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</si>
  <si>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</si>
  <si>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</si>
  <si>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</si>
  <si>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</si>
  <si>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</si>
  <si>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</si>
  <si>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</si>
  <si>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</si>
  <si>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</si>
  <si>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</si>
  <si>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</si>
  <si>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</si>
  <si>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</si>
  <si>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</si>
  <si>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</si>
  <si>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</si>
  <si>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</si>
  <si>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</si>
  <si>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</si>
  <si>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</si>
  <si>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</si>
  <si>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</si>
  <si>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</si>
  <si>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</si>
  <si>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</si>
  <si>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</si>
  <si>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</si>
  <si>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</si>
  <si>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</si>
  <si>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</si>
  <si>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</si>
  <si>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</si>
  <si>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</si>
  <si>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</si>
  <si>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</si>
  <si>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</si>
  <si>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</si>
  <si>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</si>
  <si>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</si>
  <si>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</si>
  <si>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</si>
  <si>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</si>
  <si>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</si>
  <si>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</si>
  <si>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</si>
  <si>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</si>
  <si>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</si>
  <si>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</si>
  <si>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</si>
  <si>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</si>
  <si>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</si>
  <si>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</si>
  <si>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</si>
  <si>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</si>
  <si>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</si>
  <si>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</si>
  <si>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</si>
  <si>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</si>
  <si>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</si>
  <si>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</si>
  <si>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</si>
  <si>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</si>
  <si>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</si>
  <si>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</si>
  <si>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</si>
  <si>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</si>
  <si>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</si>
  <si>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</si>
  <si>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</si>
  <si>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</si>
  <si>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</si>
  <si>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</si>
  <si>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</si>
  <si>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</si>
  <si>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</si>
  <si>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</si>
  <si>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</si>
  <si>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</si>
  <si>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</si>
  <si>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</si>
  <si>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</si>
  <si>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</si>
  <si>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</si>
  <si>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</si>
  <si>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</si>
  <si>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</si>
  <si>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</si>
  <si>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</si>
  <si>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</si>
  <si>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</si>
  <si>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</si>
  <si>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</si>
  <si>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</si>
  <si>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</si>
  <si>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</si>
  <si>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</si>
  <si>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</si>
  <si>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</si>
  <si>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</si>
  <si>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</si>
  <si>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</si>
  <si>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</si>
  <si>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</si>
  <si>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</si>
  <si>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</si>
  <si>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</si>
  <si>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</si>
  <si>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</si>
  <si>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</si>
  <si>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</si>
  <si>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</si>
  <si>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</si>
  <si>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</si>
  <si>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</si>
  <si>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</si>
  <si>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</si>
  <si>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</si>
  <si>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</si>
  <si>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</si>
  <si>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</si>
  <si>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</si>
  <si>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</si>
  <si>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</si>
  <si>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</si>
  <si>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</si>
  <si>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</si>
  <si>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</si>
  <si>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</si>
  <si>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</si>
  <si>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</si>
  <si>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</si>
  <si>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</si>
  <si>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</si>
  <si>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</si>
  <si>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</si>
  <si>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</si>
  <si>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</si>
  <si>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</si>
  <si>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</si>
  <si>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</si>
  <si>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</si>
  <si>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</si>
  <si>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</si>
  <si>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</si>
  <si>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</si>
  <si>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</si>
  <si>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</si>
  <si>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</si>
  <si>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</si>
  <si>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</si>
  <si>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</si>
  <si>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</si>
  <si>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</si>
  <si>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</si>
  <si>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</si>
  <si>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</si>
  <si>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</si>
  <si>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</si>
  <si>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</si>
  <si>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</si>
  <si>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</si>
  <si>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</si>
  <si>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</si>
  <si>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</si>
  <si>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</si>
  <si>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</si>
  <si>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</si>
  <si>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</si>
  <si>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</si>
  <si>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</si>
  <si>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</si>
  <si>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</si>
  <si>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</si>
  <si>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</si>
  <si>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</si>
  <si>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</si>
  <si>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</si>
  <si>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</si>
  <si>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</si>
  <si>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</si>
  <si>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</si>
  <si>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</si>
  <si>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</si>
  <si>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</si>
  <si>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</si>
  <si>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</si>
  <si>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</si>
  <si>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</si>
  <si>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</si>
  <si>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</si>
  <si>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</si>
  <si>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</si>
  <si>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</si>
  <si>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</si>
  <si>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</si>
  <si>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</si>
  <si>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</si>
  <si>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</si>
  <si>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</si>
  <si>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</si>
  <si>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</si>
  <si>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</si>
  <si>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</si>
  <si>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</si>
  <si>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</si>
  <si>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</si>
  <si>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</si>
  <si>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</si>
  <si>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</si>
  <si>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</si>
  <si>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</si>
  <si>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</si>
  <si>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</si>
  <si>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</si>
  <si>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</si>
  <si>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</si>
  <si>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</si>
  <si>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</si>
  <si>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</si>
  <si>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</si>
  <si>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</si>
  <si>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</si>
  <si>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</si>
  <si>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</si>
  <si>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</si>
  <si>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</si>
  <si>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</si>
  <si>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</si>
  <si>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</si>
  <si>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</si>
  <si>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</si>
  <si>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</si>
  <si>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</si>
  <si>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</si>
  <si>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</si>
  <si>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</si>
  <si>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</si>
  <si>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</si>
  <si>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</si>
  <si>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</si>
  <si>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</si>
  <si>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</si>
  <si>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</si>
  <si>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</si>
  <si>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</si>
  <si>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</si>
  <si>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</si>
  <si>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</si>
  <si>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</si>
  <si>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</si>
  <si>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</si>
  <si>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</si>
  <si>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</si>
  <si>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</si>
  <si>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</si>
  <si>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</si>
  <si>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</si>
  <si>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</si>
  <si>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</si>
  <si>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</si>
  <si>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</si>
  <si>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</si>
  <si>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</si>
  <si>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</si>
  <si>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</si>
  <si>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</si>
  <si>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</si>
  <si>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</si>
  <si>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</si>
  <si>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</si>
  <si>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</si>
  <si>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</si>
  <si>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</si>
  <si>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</si>
  <si>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</si>
  <si>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</si>
  <si>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</si>
  <si>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</si>
  <si>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</si>
  <si>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</si>
  <si>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</si>
  <si>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</si>
  <si>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</si>
  <si>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</si>
  <si>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</si>
  <si>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</si>
  <si>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</si>
  <si>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</si>
  <si>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</si>
  <si>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</si>
  <si>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</si>
  <si>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</si>
  <si>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</si>
  <si>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</si>
  <si>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</si>
  <si>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</si>
  <si>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</si>
  <si>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</si>
  <si>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</si>
  <si>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</si>
  <si>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</si>
  <si>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</si>
  <si>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</si>
  <si>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</si>
  <si>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</si>
  <si>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</si>
  <si>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</si>
  <si>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</si>
  <si>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</si>
  <si>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</si>
  <si>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</si>
  <si>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</si>
  <si>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</si>
  <si>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</si>
  <si>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</si>
  <si>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</si>
  <si>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</si>
  <si>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</si>
  <si>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</si>
  <si>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</si>
  <si>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</si>
  <si>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</si>
  <si>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</si>
  <si>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</si>
  <si>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</si>
  <si>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</si>
  <si>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</si>
  <si>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</si>
  <si>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</si>
  <si>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</si>
  <si>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</si>
  <si>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</si>
  <si>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</si>
  <si>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</si>
  <si>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</si>
  <si>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</si>
  <si>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</si>
  <si>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</si>
  <si>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</si>
  <si>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</si>
  <si>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</si>
  <si>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</si>
  <si>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</si>
  <si>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</si>
  <si>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</si>
  <si>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</si>
  <si>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</si>
  <si>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</si>
  <si>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</si>
  <si>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</si>
  <si>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</si>
  <si>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</si>
  <si>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</si>
  <si>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</si>
  <si>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</si>
  <si>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</si>
  <si>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</si>
  <si>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</si>
  <si>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</si>
  <si>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</si>
  <si>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</si>
  <si>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</si>
  <si>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</si>
  <si>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</si>
  <si>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</si>
  <si>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</si>
  <si>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</si>
  <si>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</si>
  <si>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</si>
  <si>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</si>
  <si>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</si>
  <si>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</si>
  <si>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</si>
  <si>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</si>
  <si>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</si>
  <si>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</si>
  <si>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</si>
  <si>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</si>
  <si>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</si>
  <si>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</si>
  <si>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</si>
  <si>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</si>
  <si>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</si>
  <si>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</si>
  <si>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</si>
  <si>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</si>
  <si>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</si>
  <si>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</si>
  <si>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</si>
  <si>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</si>
  <si>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</si>
  <si>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</si>
  <si>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</si>
  <si>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</si>
  <si>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</si>
  <si>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</si>
  <si>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</si>
  <si>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</si>
  <si>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</si>
  <si>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</si>
  <si>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</si>
  <si>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</si>
  <si>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</si>
  <si>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</si>
  <si>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</si>
  <si>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</si>
  <si>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</si>
  <si>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</si>
  <si>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</si>
  <si>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</si>
  <si>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</si>
  <si>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</si>
  <si>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</si>
  <si>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</si>
  <si>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</si>
  <si>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</si>
  <si>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</si>
  <si>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</si>
  <si>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</si>
  <si>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</si>
  <si>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</si>
  <si>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</si>
  <si>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</si>
  <si>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</si>
  <si>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</si>
  <si>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</si>
  <si>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</si>
  <si>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</si>
  <si>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</si>
  <si>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</si>
  <si>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</si>
  <si>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</si>
  <si>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</si>
  <si>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</si>
  <si>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</si>
  <si>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</si>
  <si>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</si>
  <si>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</si>
  <si>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</si>
  <si>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</si>
  <si>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</si>
  <si>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</si>
  <si>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</si>
  <si>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</si>
  <si>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</si>
  <si>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</si>
  <si>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</si>
  <si>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</si>
  <si>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</si>
  <si>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</si>
  <si>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</si>
  <si>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</si>
  <si>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</si>
  <si>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</si>
  <si>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</si>
  <si>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</si>
  <si>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</si>
  <si>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</si>
  <si>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</si>
  <si>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</si>
  <si>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</si>
  <si>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</si>
  <si>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</si>
  <si>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</si>
  <si>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</si>
  <si>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</si>
  <si>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</si>
  <si>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</si>
  <si>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</si>
  <si>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</si>
  <si>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</si>
  <si>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</si>
  <si>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</si>
  <si>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</si>
  <si>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</si>
  <si>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</si>
  <si>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</si>
  <si>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</si>
  <si>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</si>
  <si>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</si>
  <si>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</si>
  <si>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</si>
  <si>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</si>
  <si>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</si>
  <si>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</si>
  <si>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</si>
  <si>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</si>
  <si>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</si>
  <si>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</si>
  <si>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</si>
  <si>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</si>
  <si>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</si>
  <si>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</si>
  <si>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</si>
  <si>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</si>
  <si>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</si>
  <si>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</si>
  <si>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</si>
  <si>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</si>
  <si>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</si>
  <si>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</si>
  <si>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</si>
  <si>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</si>
  <si>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</si>
  <si>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</si>
  <si>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</si>
  <si>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</si>
  <si>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</si>
  <si>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</si>
  <si>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</si>
  <si>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</si>
  <si>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</si>
  <si>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</si>
  <si>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</si>
  <si>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</si>
  <si>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</si>
  <si>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</si>
  <si>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</si>
  <si>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</si>
  <si>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</si>
  <si>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</si>
  <si>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</si>
  <si>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</si>
  <si>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</si>
  <si>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</si>
  <si>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</si>
  <si>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</si>
  <si>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</si>
  <si>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</si>
  <si>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</si>
  <si>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</si>
  <si>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</si>
  <si>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</si>
  <si>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</si>
  <si>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</si>
  <si>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</si>
  <si>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</si>
  <si>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</si>
  <si>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</si>
  <si>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</si>
  <si>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</si>
  <si>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</si>
  <si>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</si>
  <si>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</si>
  <si>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</si>
  <si>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</si>
  <si>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</si>
  <si>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</si>
  <si>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</si>
  <si>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</si>
  <si>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</si>
  <si>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</si>
  <si>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</si>
  <si>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</si>
  <si>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</si>
  <si>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</si>
  <si>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</si>
  <si>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</si>
  <si>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</si>
  <si>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</si>
  <si>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</si>
  <si>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</si>
  <si>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</si>
  <si>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</si>
  <si>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</si>
  <si>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</si>
  <si>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</si>
  <si>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</si>
  <si>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</si>
  <si>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</si>
  <si>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</si>
  <si>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</si>
  <si>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</si>
  <si>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</si>
  <si>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</si>
  <si>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</si>
  <si>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</si>
  <si>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</si>
  <si>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</si>
  <si>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</si>
  <si>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</si>
  <si>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</si>
  <si>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</si>
  <si>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</si>
  <si>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</si>
  <si>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</si>
  <si>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</si>
  <si>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</si>
  <si>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</si>
  <si>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</si>
  <si>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</si>
  <si>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</si>
  <si>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</si>
  <si>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</si>
  <si>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</si>
  <si>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</si>
  <si>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</si>
  <si>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</si>
  <si>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</si>
  <si>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</si>
  <si>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</si>
  <si>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</si>
  <si>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</si>
  <si>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</si>
  <si>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</si>
  <si>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</si>
  <si>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</si>
  <si>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</si>
  <si>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</si>
  <si>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</si>
  <si>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</si>
  <si>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</si>
  <si>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</si>
  <si>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</si>
  <si>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</si>
  <si>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</si>
  <si>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</si>
  <si>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</si>
  <si>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</si>
  <si>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</si>
  <si>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</si>
  <si>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</si>
  <si>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</si>
  <si>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</si>
  <si>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</si>
  <si>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</si>
  <si>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</si>
  <si>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</si>
  <si>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</si>
  <si>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</si>
  <si>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</si>
  <si>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</si>
  <si>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</si>
  <si>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</si>
  <si>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</si>
  <si>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</si>
  <si>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</si>
  <si>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</si>
  <si>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</si>
  <si>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</si>
  <si>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</si>
  <si>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</si>
  <si>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</si>
  <si>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</si>
  <si>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</si>
  <si>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</si>
  <si>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</si>
  <si>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</si>
  <si>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</si>
  <si>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</si>
  <si>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</si>
  <si>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</si>
  <si>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</si>
  <si>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</si>
  <si>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</si>
  <si>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</si>
  <si>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</si>
  <si>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</si>
  <si>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</si>
  <si>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</si>
  <si>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</si>
  <si>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</si>
  <si>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</si>
  <si>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</si>
  <si>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</si>
  <si>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</si>
  <si>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</si>
  <si>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</si>
  <si>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</si>
  <si>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</si>
  <si>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</si>
  <si>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</si>
  <si>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</si>
  <si>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</si>
  <si>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</si>
  <si>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</si>
  <si>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</si>
  <si>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</si>
  <si>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</si>
  <si>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</si>
  <si>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</si>
  <si>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</si>
  <si>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</si>
  <si>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</si>
  <si>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</si>
  <si>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</si>
  <si>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</si>
  <si>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</si>
  <si>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</si>
  <si>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</si>
  <si>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</si>
  <si>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</si>
  <si>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</si>
  <si>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</si>
  <si>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</si>
  <si>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</si>
  <si>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</si>
  <si>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</si>
  <si>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</si>
  <si>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</si>
  <si>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</si>
  <si>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</si>
  <si>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</si>
  <si>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</si>
  <si>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</si>
  <si>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</si>
  <si>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</si>
  <si>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</si>
  <si>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</si>
  <si>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</si>
  <si>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</si>
  <si>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</si>
  <si>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</si>
  <si>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</si>
  <si>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</si>
  <si>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</si>
  <si>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</si>
  <si>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</si>
  <si>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</si>
  <si>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</si>
  <si>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</si>
  <si>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</si>
  <si>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</si>
  <si>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</si>
  <si>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</si>
  <si>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</si>
  <si>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</si>
  <si>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</si>
  <si>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</si>
  <si>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</si>
  <si>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</si>
  <si>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</si>
  <si>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</si>
  <si>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</si>
  <si>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</si>
  <si>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</si>
  <si>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</si>
  <si>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</si>
  <si>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</si>
  <si>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</si>
  <si>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</si>
  <si>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</si>
  <si>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</si>
  <si>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</si>
  <si>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</si>
  <si>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</si>
  <si>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</si>
  <si>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</si>
  <si>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</si>
  <si>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</si>
  <si>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</si>
  <si>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</si>
  <si>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</si>
  <si>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</si>
  <si>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</si>
  <si>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</si>
  <si>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</si>
  <si>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</si>
  <si>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</si>
  <si>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</si>
  <si>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</si>
  <si>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</si>
  <si>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</si>
  <si>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</si>
  <si>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</si>
  <si>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</si>
  <si>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</si>
  <si>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</si>
  <si>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</si>
  <si>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</si>
  <si>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</si>
  <si>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</si>
  <si>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</si>
  <si>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</si>
  <si>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</si>
  <si>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</si>
  <si>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</si>
  <si>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</si>
  <si>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</si>
  <si>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</si>
  <si>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</si>
  <si>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</si>
  <si>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</si>
  <si>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</si>
  <si>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</si>
  <si>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</si>
  <si>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</si>
  <si>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</si>
  <si>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</si>
  <si>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</si>
  <si>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</si>
  <si>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</si>
  <si>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</si>
  <si>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</si>
  <si>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</si>
  <si>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</si>
  <si>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</si>
  <si>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</si>
  <si>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</si>
  <si>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</si>
  <si>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</si>
  <si>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</si>
  <si>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</si>
  <si>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</si>
  <si>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</si>
  <si>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</si>
  <si>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</si>
  <si>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</si>
  <si>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</si>
  <si>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</si>
  <si>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</si>
  <si>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</si>
  <si>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</si>
  <si>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</si>
  <si>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</si>
  <si>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</si>
  <si>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</si>
  <si>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</si>
  <si>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</si>
  <si>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</si>
  <si>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</si>
  <si>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</si>
  <si>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</si>
  <si>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</si>
  <si>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</si>
  <si>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</si>
  <si>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</si>
  <si>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</si>
  <si>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</si>
  <si>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</si>
  <si>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</si>
  <si>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</si>
  <si>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</si>
  <si>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</si>
  <si>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</si>
  <si>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</si>
  <si>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</si>
  <si>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</si>
  <si>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</si>
  <si>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</si>
  <si>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</si>
  <si>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</si>
  <si>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</si>
  <si>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</si>
  <si>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</si>
  <si>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</si>
  <si>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</si>
  <si>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</si>
  <si>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</si>
  <si>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</si>
  <si>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</si>
  <si>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</si>
  <si>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</si>
  <si>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</si>
  <si>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</si>
  <si>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</si>
  <si>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</si>
  <si>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</si>
  <si>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</si>
  <si>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</si>
  <si>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</si>
  <si>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</si>
  <si>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</si>
  <si>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</si>
  <si>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</si>
  <si>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</si>
  <si>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</si>
  <si>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</si>
  <si>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</si>
  <si>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</si>
  <si>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</si>
  <si>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</si>
  <si>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</si>
  <si>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</si>
  <si>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</si>
  <si>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</si>
  <si>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</si>
  <si>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</si>
  <si>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</si>
  <si>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</si>
  <si>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</si>
  <si>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</si>
  <si>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</si>
  <si>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</si>
  <si>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</si>
  <si>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</si>
  <si>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</si>
  <si>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</si>
  <si>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</si>
  <si>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</si>
  <si>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</si>
  <si>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</si>
  <si>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</si>
  <si>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</si>
  <si>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</si>
  <si>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</si>
  <si>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</si>
  <si>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</si>
  <si>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</si>
  <si>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</si>
  <si>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</si>
  <si>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</si>
  <si>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</si>
  <si>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</si>
  <si>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</si>
  <si>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</si>
  <si>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</si>
  <si>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</si>
  <si>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</si>
  <si>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</si>
  <si>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</si>
  <si>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</si>
  <si>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</si>
  <si>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</si>
  <si>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</si>
  <si>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</si>
  <si>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</si>
  <si>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</si>
  <si>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</si>
  <si>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</si>
  <si>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</si>
  <si>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</si>
  <si>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</si>
  <si>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</si>
  <si>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</si>
  <si>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</si>
  <si>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</si>
  <si>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</si>
  <si>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</si>
  <si>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</si>
  <si>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</si>
  <si>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</si>
  <si>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</si>
  <si>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</si>
  <si>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</si>
  <si>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</si>
  <si>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</si>
  <si>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</si>
  <si>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</si>
  <si>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</si>
  <si>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</si>
  <si>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</si>
  <si>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</si>
  <si>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</si>
  <si>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</si>
  <si>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</si>
  <si>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</si>
  <si>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</si>
  <si>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</si>
  <si>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</si>
  <si>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</si>
  <si>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</si>
  <si>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</si>
  <si>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</si>
  <si>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</si>
  <si>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</si>
  <si>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</si>
  <si>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</si>
  <si>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</si>
  <si>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</si>
  <si>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</si>
  <si>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</si>
  <si>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</si>
  <si>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</si>
  <si>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</si>
  <si>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</si>
  <si>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</si>
  <si>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</si>
  <si>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</si>
  <si>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</si>
  <si>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</si>
  <si>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</si>
  <si>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</si>
  <si>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</si>
  <si>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</si>
  <si>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</si>
  <si>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</si>
  <si>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</si>
  <si>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</si>
  <si>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</si>
  <si>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</si>
  <si>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</si>
  <si>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</si>
  <si>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</si>
  <si>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</si>
  <si>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</si>
  <si>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</si>
  <si>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</si>
  <si>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</si>
  <si>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</si>
  <si>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</si>
  <si>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</si>
  <si>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</si>
  <si>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</si>
  <si>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</si>
  <si>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</si>
  <si>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</si>
  <si>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</si>
  <si>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</si>
  <si>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</si>
  <si>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</si>
  <si>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</si>
  <si>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</si>
  <si>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</si>
  <si>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</si>
  <si>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</si>
  <si>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</si>
  <si>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</si>
  <si>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</si>
  <si>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</si>
  <si>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</si>
  <si>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</si>
  <si>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</si>
  <si>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</si>
  <si>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</si>
  <si>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</si>
  <si>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</si>
  <si>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</si>
  <si>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</si>
  <si>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</si>
  <si>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</si>
  <si>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</si>
  <si>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</si>
  <si>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</si>
  <si>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</si>
  <si>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</si>
  <si>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</si>
  <si>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</si>
  <si>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</si>
  <si>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</si>
  <si>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</si>
  <si>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</si>
  <si>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</si>
  <si>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</si>
  <si>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</si>
  <si>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</si>
  <si>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</si>
  <si>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</si>
  <si>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</si>
  <si>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</si>
  <si>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</si>
  <si>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</si>
  <si>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</si>
  <si>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</si>
  <si>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</si>
  <si>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</si>
  <si>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</si>
  <si>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</si>
  <si>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</si>
  <si>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</si>
  <si>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</si>
  <si>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</si>
  <si>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</si>
  <si>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</si>
  <si>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</si>
  <si>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</si>
  <si>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</si>
  <si>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</si>
  <si>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</si>
  <si>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</si>
  <si>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</si>
  <si>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</si>
  <si>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</si>
  <si>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</si>
  <si>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</si>
  <si>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</si>
  <si>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</si>
  <si>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</si>
  <si>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</si>
  <si>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</si>
  <si>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</si>
  <si>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</si>
  <si>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</si>
  <si>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</si>
  <si>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</si>
  <si>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</si>
  <si>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</si>
  <si>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</si>
  <si>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</si>
  <si>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</si>
  <si>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</si>
  <si>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</si>
  <si>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</si>
  <si>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</si>
  <si>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</si>
  <si>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</si>
  <si>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</si>
  <si>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</si>
  <si>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</si>
  <si>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</si>
  <si>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</si>
  <si>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</si>
  <si>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</si>
  <si>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</si>
  <si>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</si>
  <si>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</si>
  <si>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</si>
  <si>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</si>
  <si>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</si>
  <si>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</si>
  <si>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</si>
  <si>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</si>
  <si>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</si>
  <si>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</si>
  <si>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</si>
  <si>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</si>
  <si>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</si>
  <si>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</si>
  <si>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</si>
  <si>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</si>
  <si>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</si>
  <si>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</si>
  <si>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</si>
  <si>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</si>
  <si>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</si>
  <si>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</si>
  <si>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</si>
  <si>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</si>
  <si>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</si>
  <si>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</si>
  <si>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</si>
  <si>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</si>
  <si>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</si>
  <si>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</si>
  <si>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</si>
  <si>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</si>
  <si>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</si>
  <si>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</si>
  <si>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</si>
  <si>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</si>
  <si>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</si>
  <si>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</si>
  <si>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</si>
  <si>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</si>
  <si>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</si>
  <si>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</si>
  <si>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</si>
  <si>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</si>
  <si>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</si>
  <si>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</si>
  <si>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</si>
  <si>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</si>
  <si>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</si>
  <si>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</si>
  <si>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</si>
  <si>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</si>
  <si>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</si>
  <si>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</si>
  <si>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</si>
  <si>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</si>
  <si>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</si>
  <si>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</si>
  <si>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</si>
  <si>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</si>
  <si>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</si>
  <si>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</si>
  <si>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</si>
  <si>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</si>
  <si>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</si>
  <si>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</si>
  <si>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</si>
  <si>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</si>
  <si>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</si>
  <si>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</si>
  <si>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</si>
  <si>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</si>
  <si>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</si>
  <si>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</si>
  <si>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</si>
  <si>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</si>
  <si>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</si>
  <si>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</si>
  <si>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</si>
  <si>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</si>
  <si>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</si>
  <si>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</si>
  <si>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</si>
  <si>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</si>
  <si>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</si>
  <si>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</si>
  <si>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</si>
  <si>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</si>
  <si>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</si>
  <si>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</si>
  <si>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</si>
  <si>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</si>
  <si>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</si>
  <si>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</si>
  <si>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</si>
  <si>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</si>
  <si>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</si>
  <si>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</si>
  <si>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</si>
  <si>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</si>
  <si>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</si>
  <si>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</si>
  <si>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</si>
  <si>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</si>
  <si>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</si>
  <si>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</si>
  <si>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</si>
  <si>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</si>
  <si>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</si>
  <si>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</si>
  <si>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</si>
  <si>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</si>
  <si>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</si>
  <si>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</si>
  <si>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</si>
  <si>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</si>
  <si>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</si>
  <si>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</si>
  <si>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</si>
  <si>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</si>
  <si>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</si>
  <si>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</si>
  <si>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</si>
  <si>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</si>
  <si>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</si>
  <si>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</si>
  <si>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</si>
  <si>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</si>
  <si>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</si>
  <si>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</si>
  <si>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</si>
  <si>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</si>
  <si>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</si>
  <si>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</si>
  <si>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</si>
  <si>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</si>
  <si>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</si>
  <si>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</si>
  <si>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</si>
  <si>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</si>
  <si>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</si>
  <si>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</si>
  <si>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</si>
  <si>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</si>
  <si>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</si>
  <si>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</si>
  <si>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</si>
  <si>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</si>
  <si>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</si>
  <si>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</si>
  <si>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</si>
  <si>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</si>
  <si>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</si>
  <si>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</si>
  <si>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</si>
  <si>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</si>
  <si>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</si>
  <si>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</si>
  <si>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</si>
  <si>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</si>
  <si>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</si>
  <si>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</si>
  <si>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</si>
  <si>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</si>
  <si>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</si>
  <si>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</si>
  <si>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</si>
  <si>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</si>
  <si>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</si>
  <si>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</si>
  <si>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</si>
  <si>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</si>
  <si>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</si>
  <si>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</si>
  <si>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</si>
  <si>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</si>
  <si>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</si>
  <si>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</si>
  <si>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</si>
  <si>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</si>
  <si>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</si>
  <si>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</si>
  <si>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</si>
  <si>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</si>
  <si>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</si>
  <si>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</si>
  <si>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</si>
  <si>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</si>
  <si>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</si>
  <si>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</si>
  <si>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</si>
  <si>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</si>
  <si>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</si>
  <si>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</si>
  <si>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</si>
  <si>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</si>
  <si>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</si>
  <si>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</si>
  <si>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</si>
  <si>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</si>
  <si>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</si>
  <si>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</si>
  <si>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</si>
  <si>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</si>
  <si>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</si>
  <si>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</si>
  <si>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</si>
  <si>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</si>
  <si>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</si>
  <si>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</si>
  <si>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</si>
  <si>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</si>
  <si>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</si>
  <si>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</si>
  <si>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</si>
  <si>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</si>
  <si>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</si>
  <si>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</si>
  <si>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</si>
  <si>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</si>
  <si>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</si>
  <si>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</si>
  <si>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</si>
  <si>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</si>
  <si>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</si>
  <si>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</si>
  <si>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</si>
  <si>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</si>
  <si>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</si>
  <si>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</si>
  <si>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</si>
  <si>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</si>
  <si>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</si>
  <si>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</si>
  <si>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</si>
  <si>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</si>
  <si>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</si>
  <si>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</si>
  <si>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</si>
  <si>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</si>
  <si>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</si>
  <si>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</si>
  <si>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</si>
  <si>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</si>
  <si>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</si>
  <si>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</si>
  <si>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</si>
  <si>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</si>
  <si>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</si>
  <si>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</si>
  <si>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</si>
  <si>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</si>
  <si>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</si>
  <si>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</si>
  <si>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</si>
  <si>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</si>
  <si>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</si>
  <si>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</si>
  <si>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</si>
  <si>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</si>
  <si>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</si>
  <si>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</si>
  <si>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</si>
  <si>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</si>
  <si>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</si>
  <si>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</si>
  <si>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</si>
  <si>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</si>
  <si>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</si>
  <si>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</si>
  <si>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</si>
  <si>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</si>
  <si>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</si>
  <si>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</si>
  <si>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</si>
  <si>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</si>
  <si>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</si>
  <si>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</si>
  <si>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</si>
  <si>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</si>
  <si>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</si>
  <si>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</si>
  <si>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</si>
  <si>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</si>
  <si>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</si>
  <si>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</si>
  <si>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</si>
  <si>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</si>
  <si>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</si>
  <si>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</si>
  <si>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</si>
  <si>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</si>
  <si>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</si>
  <si>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</si>
  <si>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</si>
  <si>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</si>
  <si>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</si>
  <si>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</si>
  <si>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</si>
  <si>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</si>
  <si>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</si>
  <si>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</si>
  <si>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</si>
  <si>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</si>
  <si>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</si>
  <si>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</si>
  <si>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</si>
  <si>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</si>
  <si>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</si>
  <si>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</si>
  <si>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</si>
  <si>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</si>
  <si>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</si>
  <si>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</si>
  <si>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</si>
  <si>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</si>
  <si>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</si>
  <si>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</si>
  <si>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</si>
  <si>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</si>
  <si>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</si>
  <si>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</si>
  <si>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</si>
  <si>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</si>
  <si>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</si>
  <si>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</si>
  <si>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</si>
  <si>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</si>
  <si>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</si>
  <si>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</si>
  <si>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</si>
  <si>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</si>
  <si>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</si>
  <si>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</si>
  <si>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</si>
  <si>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</si>
  <si>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</si>
  <si>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</si>
  <si>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</si>
  <si>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</si>
  <si>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</si>
  <si>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</si>
  <si>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</si>
  <si>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</si>
  <si>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</si>
  <si>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</si>
  <si>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</si>
  <si>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</si>
  <si>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</si>
  <si>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</si>
  <si>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</si>
  <si>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</si>
  <si>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</si>
  <si>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</si>
  <si>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</si>
  <si>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</si>
  <si>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</si>
  <si>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</si>
  <si>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</si>
  <si>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</si>
  <si>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</si>
  <si>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</si>
  <si>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</si>
  <si>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</si>
  <si>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</si>
  <si>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</si>
  <si>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</si>
  <si>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</si>
  <si>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</si>
  <si>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</si>
  <si>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</si>
  <si>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</si>
  <si>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</si>
  <si>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</si>
  <si>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</si>
  <si>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</si>
  <si>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</si>
  <si>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</si>
  <si>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</si>
  <si>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</si>
  <si>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</si>
  <si>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</si>
  <si>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</si>
  <si>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</si>
  <si>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</si>
  <si>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</si>
  <si>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</si>
  <si>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</si>
  <si>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</si>
  <si>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</si>
  <si>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</si>
  <si>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</si>
  <si>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</si>
  <si>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</si>
  <si>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</si>
  <si>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</si>
  <si>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</si>
  <si>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</si>
  <si>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</si>
  <si>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</si>
  <si>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</si>
  <si>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</si>
  <si>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</si>
  <si>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</si>
  <si>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</si>
  <si>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</si>
  <si>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</si>
  <si>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</si>
  <si>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</si>
  <si>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</si>
  <si>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</si>
  <si>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</si>
  <si>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</si>
  <si>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</si>
  <si>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</si>
  <si>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</si>
  <si>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</si>
  <si>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</si>
  <si>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</si>
  <si>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</si>
  <si>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</si>
  <si>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</si>
  <si>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</si>
  <si>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</si>
  <si>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</si>
  <si>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</si>
  <si>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</si>
  <si>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</si>
  <si>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</si>
  <si>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</si>
  <si>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</si>
  <si>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</si>
  <si>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</si>
  <si>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</si>
  <si>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</si>
  <si>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</si>
  <si>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</si>
  <si>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</si>
  <si>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</si>
  <si>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</si>
  <si>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</si>
  <si>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</si>
  <si>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</si>
  <si>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</si>
  <si>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</si>
  <si>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</si>
  <si>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</si>
  <si>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</si>
  <si>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</si>
  <si>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</si>
  <si>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</si>
  <si>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</si>
  <si>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</si>
  <si>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</si>
  <si>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</si>
  <si>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</si>
  <si>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</si>
  <si>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</si>
  <si>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</si>
  <si>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</si>
  <si>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</si>
  <si>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</si>
  <si>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</si>
  <si>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</si>
  <si>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</si>
  <si>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</si>
  <si>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</si>
  <si>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</si>
  <si>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</si>
  <si>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</si>
  <si>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</si>
  <si>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</si>
  <si>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</si>
  <si>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</si>
  <si>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</si>
  <si>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</si>
  <si>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</si>
  <si>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</si>
  <si>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</si>
  <si>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</si>
  <si>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</si>
  <si>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</si>
  <si>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</si>
  <si>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</si>
  <si>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</si>
  <si>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</si>
  <si>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</si>
  <si>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</si>
  <si>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</si>
  <si>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</si>
  <si>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</si>
  <si>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</si>
  <si>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</si>
  <si>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</si>
  <si>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</si>
  <si>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</si>
  <si>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</si>
  <si>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</si>
  <si>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</si>
  <si>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</si>
  <si>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</si>
  <si>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</si>
  <si>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</si>
  <si>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</si>
  <si>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</si>
  <si>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</si>
  <si>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</si>
  <si>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</si>
  <si>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</si>
  <si>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</si>
  <si>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</si>
  <si>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</si>
  <si>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</si>
  <si>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</si>
  <si>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</si>
  <si>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</si>
  <si>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</si>
  <si>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</si>
  <si>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</si>
  <si>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</si>
  <si>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</si>
  <si>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</si>
  <si>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</si>
  <si>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</si>
  <si>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</si>
  <si>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</si>
  <si>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</si>
  <si>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</si>
  <si>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</si>
  <si>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</si>
  <si>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</si>
  <si>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</si>
  <si>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</si>
  <si>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</si>
  <si>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</si>
  <si>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</si>
  <si>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</si>
  <si>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</si>
  <si>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</si>
  <si>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</si>
  <si>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</si>
  <si>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</si>
  <si>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</si>
  <si>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</si>
  <si>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</si>
  <si>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</si>
  <si>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</si>
  <si>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</si>
  <si>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</si>
  <si>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</si>
  <si>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</si>
  <si>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</si>
  <si>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</si>
  <si>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</si>
  <si>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</si>
  <si>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</si>
  <si>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</si>
  <si>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</si>
  <si>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</si>
  <si>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</si>
  <si>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</si>
  <si>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</si>
  <si>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</si>
  <si>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</si>
  <si>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</si>
  <si>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</si>
  <si>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</si>
  <si>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</si>
  <si>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</si>
  <si>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</si>
  <si>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</si>
  <si>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</si>
  <si>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</si>
  <si>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</si>
  <si>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</si>
  <si>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</si>
  <si>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</si>
  <si>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</si>
  <si>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</si>
  <si>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</si>
  <si>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</si>
  <si>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</si>
  <si>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</si>
  <si>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</si>
  <si>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</si>
  <si>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</si>
  <si>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</si>
  <si>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</si>
  <si>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</si>
  <si>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</si>
  <si>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</si>
  <si>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</si>
  <si>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</si>
  <si>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</si>
  <si>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</si>
  <si>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</si>
  <si>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</si>
  <si>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</si>
  <si>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</si>
  <si>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</si>
  <si>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</si>
  <si>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</si>
  <si>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</si>
  <si>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</si>
  <si>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</si>
  <si>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</si>
  <si>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</si>
  <si>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</si>
  <si>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</si>
  <si>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</si>
  <si>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</si>
  <si>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</si>
  <si>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</si>
  <si>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</si>
  <si>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</si>
  <si>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</si>
  <si>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</si>
  <si>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</si>
  <si>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</si>
  <si>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</si>
  <si>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</si>
  <si>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</si>
  <si>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</si>
  <si>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</si>
  <si>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</si>
  <si>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</si>
  <si>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</si>
  <si>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</si>
  <si>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</si>
  <si>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</si>
  <si>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</si>
  <si>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</si>
  <si>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</si>
  <si>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</si>
  <si>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</si>
  <si>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</si>
  <si>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</si>
  <si>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</si>
  <si>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</si>
  <si>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</si>
  <si>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</si>
  <si>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</si>
  <si>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</si>
  <si>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</si>
  <si>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</si>
  <si>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</si>
  <si>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</si>
  <si>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</si>
  <si>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</si>
  <si>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</si>
  <si>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</si>
  <si>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</si>
  <si>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</si>
  <si>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</si>
  <si>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</si>
  <si>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</si>
  <si>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</si>
  <si>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</si>
  <si>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</si>
  <si>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</si>
  <si>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</si>
  <si>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</si>
  <si>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</si>
  <si>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</si>
  <si>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</si>
  <si>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</si>
  <si>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</si>
  <si>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</si>
  <si>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</si>
  <si>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</si>
  <si>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</si>
  <si>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</si>
  <si>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</si>
  <si>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</si>
  <si>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</si>
  <si>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</si>
  <si>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</si>
  <si>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</si>
  <si>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</si>
  <si>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</si>
  <si>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</si>
  <si>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</si>
  <si>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</si>
  <si>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</si>
  <si>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</si>
  <si>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</si>
  <si>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</si>
  <si>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</si>
  <si>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</si>
  <si>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</si>
  <si>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</si>
  <si>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</si>
  <si>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</si>
  <si>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</si>
  <si>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</si>
  <si>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</si>
  <si>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</si>
  <si>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</si>
  <si>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</si>
  <si>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</si>
  <si>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</si>
  <si>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</si>
  <si>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</si>
  <si>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</si>
  <si>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</si>
  <si>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</si>
  <si>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</si>
  <si>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</si>
  <si>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</si>
  <si>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</si>
  <si>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</si>
  <si>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</si>
  <si>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</si>
  <si>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</si>
  <si>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</si>
  <si>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</si>
  <si>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</si>
  <si>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</si>
  <si>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</si>
  <si>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</si>
  <si>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</si>
  <si>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</si>
  <si>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</si>
  <si>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</si>
  <si>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</si>
  <si>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</si>
  <si>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</si>
  <si>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</si>
  <si>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</si>
  <si>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</si>
  <si>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</si>
  <si>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</si>
  <si>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</si>
  <si>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</si>
  <si>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</si>
  <si>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</si>
  <si>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</si>
  <si>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</si>
  <si>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</si>
  <si>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</si>
  <si>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</si>
  <si>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</si>
  <si>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</si>
  <si>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</si>
  <si>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</si>
  <si>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</si>
  <si>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</si>
  <si>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</si>
  <si>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</si>
  <si>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</si>
  <si>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</si>
  <si>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</si>
  <si>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</si>
  <si>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</si>
  <si>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</si>
  <si>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</si>
  <si>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</si>
  <si>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</si>
  <si>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</si>
  <si>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</si>
  <si>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</si>
  <si>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</si>
  <si>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</si>
  <si>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</si>
  <si>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</si>
  <si>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</si>
  <si>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</si>
  <si>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</si>
  <si>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</si>
  <si>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</si>
  <si>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</si>
  <si>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</si>
  <si>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</si>
  <si>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</si>
  <si>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</si>
  <si>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</si>
  <si>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</si>
  <si>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</si>
  <si>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</si>
  <si>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</si>
  <si>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</si>
  <si>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</si>
  <si>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</si>
  <si>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</si>
  <si>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</si>
  <si>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</si>
  <si>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</si>
  <si>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</si>
  <si>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</si>
  <si>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</si>
  <si>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</si>
  <si>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</si>
  <si>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</si>
  <si>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</si>
  <si>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</si>
  <si>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</si>
  <si>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</si>
  <si>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</si>
  <si>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</si>
  <si>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</si>
  <si>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</si>
  <si>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</si>
  <si>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</si>
  <si>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</si>
  <si>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</si>
  <si>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</si>
  <si>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</si>
  <si>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</si>
  <si>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</si>
  <si>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</si>
  <si>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</si>
  <si>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</si>
  <si>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</si>
  <si>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</si>
  <si>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</si>
  <si>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</si>
  <si>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</si>
  <si>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</si>
  <si>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</si>
  <si>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</si>
  <si>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</si>
  <si>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</si>
  <si>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</si>
  <si>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</si>
  <si>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</si>
  <si>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</si>
  <si>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</si>
  <si>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</si>
  <si>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</si>
  <si>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</si>
  <si>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</si>
  <si>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</si>
  <si>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</si>
  <si>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</si>
  <si>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</si>
  <si>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</si>
  <si>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</si>
  <si>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</si>
  <si>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</si>
  <si>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</si>
  <si>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</si>
  <si>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</si>
  <si>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</si>
  <si>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</si>
  <si>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</si>
  <si>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</si>
  <si>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</si>
  <si>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</si>
  <si>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</si>
  <si>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</si>
  <si>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</si>
  <si>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</si>
  <si>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</si>
  <si>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</si>
  <si>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</si>
  <si>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</si>
  <si>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</si>
  <si>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</si>
  <si>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</si>
  <si>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</si>
  <si>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</si>
  <si>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</si>
  <si>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</si>
  <si>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</si>
  <si>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</si>
  <si>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</si>
  <si>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</si>
  <si>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</si>
  <si>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</si>
  <si>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</si>
  <si>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</si>
  <si>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</si>
  <si>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</si>
  <si>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</si>
  <si>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</si>
  <si>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</si>
  <si>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</si>
  <si>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</si>
  <si>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</si>
  <si>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</si>
  <si>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</si>
  <si>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</si>
  <si>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</si>
  <si>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</si>
  <si>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</si>
  <si>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</si>
  <si>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</si>
  <si>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</si>
  <si>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</si>
  <si>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</si>
  <si>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</si>
  <si>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</si>
  <si>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</si>
  <si>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</si>
  <si>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</si>
  <si>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</si>
  <si>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</si>
  <si>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</si>
  <si>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</si>
  <si>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</si>
  <si>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</si>
  <si>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</si>
  <si>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</si>
  <si>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</si>
  <si>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</si>
  <si>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</si>
  <si>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</si>
  <si>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</si>
  <si>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</si>
  <si>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</si>
  <si>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</si>
  <si>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</si>
  <si>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</si>
  <si>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</si>
  <si>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</si>
  <si>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</si>
  <si>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</si>
  <si>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</si>
  <si>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</si>
  <si>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</si>
  <si>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</si>
  <si>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</si>
  <si>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</si>
  <si>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</si>
  <si>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</si>
  <si>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</si>
  <si>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</si>
  <si>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</si>
  <si>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</si>
  <si>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</si>
  <si>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</si>
  <si>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</si>
  <si>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</si>
  <si>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</si>
  <si>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</si>
  <si>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</si>
  <si>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</si>
  <si>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</si>
  <si>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</si>
  <si>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</si>
  <si>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</si>
  <si>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</si>
  <si>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</si>
  <si>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</si>
  <si>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</si>
  <si>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</si>
  <si>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</si>
  <si>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</si>
  <si>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</si>
  <si>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</si>
  <si>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</si>
  <si>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</si>
  <si>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</si>
  <si>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</si>
  <si>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</si>
  <si>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</si>
  <si>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</si>
  <si>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</si>
  <si>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</si>
  <si>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</si>
  <si>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</si>
  <si>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</si>
  <si>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</si>
  <si>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</si>
  <si>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</si>
  <si>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</si>
  <si>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</si>
  <si>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</si>
  <si>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</si>
  <si>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</si>
  <si>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</si>
  <si>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</si>
  <si>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</si>
  <si>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</si>
  <si>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</si>
  <si>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</si>
  <si>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</si>
  <si>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</si>
  <si>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</si>
  <si>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</si>
  <si>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</si>
  <si>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</si>
  <si>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</si>
  <si>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</si>
  <si>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</si>
  <si>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</si>
  <si>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</si>
  <si>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</si>
  <si>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</si>
  <si>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</si>
  <si>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</si>
  <si>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</si>
  <si>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</si>
  <si>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</si>
  <si>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</si>
  <si>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</si>
  <si>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</si>
  <si>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</si>
  <si>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</si>
  <si>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</si>
  <si>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</si>
  <si>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</si>
  <si>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</si>
  <si>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</si>
  <si>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</si>
  <si>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</si>
  <si>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</si>
  <si>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</si>
  <si>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</si>
  <si>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</si>
  <si>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</si>
  <si>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</si>
  <si>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</si>
  <si>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</si>
  <si>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</si>
  <si>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</si>
  <si>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</si>
  <si>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</si>
  <si>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</si>
  <si>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</si>
  <si>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</si>
  <si>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</si>
  <si>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</si>
  <si>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</si>
  <si>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</si>
  <si>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</si>
  <si>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</si>
  <si>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</si>
  <si>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</si>
  <si>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</si>
  <si>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</si>
  <si>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</si>
  <si>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</si>
  <si>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</si>
  <si>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</si>
  <si>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</si>
  <si>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</si>
  <si>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</si>
  <si>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</si>
  <si>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</si>
  <si>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</si>
  <si>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</si>
  <si>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</si>
  <si>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</si>
  <si>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</si>
  <si>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</si>
  <si>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</si>
  <si>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</si>
  <si>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</si>
  <si>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</si>
  <si>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</si>
  <si>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</si>
  <si>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</si>
  <si>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</si>
  <si>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</si>
  <si>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</si>
  <si>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</si>
  <si>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</si>
  <si>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</si>
  <si>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</si>
  <si>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</si>
  <si>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</si>
  <si>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</si>
  <si>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</si>
  <si>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</si>
  <si>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</si>
  <si>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</si>
  <si>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</si>
  <si>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</si>
  <si>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</si>
  <si>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</si>
  <si>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</si>
  <si>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</si>
  <si>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</si>
  <si>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</si>
  <si>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</si>
  <si>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</si>
  <si>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</si>
  <si>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</si>
  <si>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</si>
  <si>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</si>
  <si>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</si>
  <si>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</si>
  <si>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</si>
  <si>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</si>
  <si>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</si>
  <si>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</si>
  <si>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</si>
  <si>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</si>
  <si>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</si>
  <si>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</si>
  <si>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</si>
  <si>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</si>
  <si>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</si>
  <si>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</si>
  <si>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</si>
  <si>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</si>
  <si>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</si>
  <si>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</si>
  <si>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</si>
  <si>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</si>
  <si>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</si>
  <si>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</si>
  <si>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</si>
  <si>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</si>
  <si>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</si>
  <si>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</si>
  <si>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</si>
  <si>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</si>
  <si>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</si>
  <si>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</si>
  <si>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</si>
  <si>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</si>
  <si>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</si>
  <si>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</si>
  <si>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</si>
  <si>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</si>
  <si>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</si>
  <si>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</si>
  <si>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</si>
  <si>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</si>
  <si>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</si>
  <si>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</si>
  <si>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</si>
  <si>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</si>
  <si>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</si>
  <si>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</si>
  <si>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</si>
  <si>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</si>
  <si>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</si>
  <si>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</si>
  <si>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</si>
  <si>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</si>
  <si>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</si>
  <si>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</si>
  <si>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</si>
  <si>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</si>
  <si>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</si>
  <si>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</si>
  <si>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</si>
  <si>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</si>
  <si>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</si>
  <si>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</si>
  <si>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</si>
  <si>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</si>
  <si>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</si>
  <si>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</si>
  <si>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</si>
  <si>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</si>
  <si>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</si>
  <si>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</si>
  <si>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</si>
  <si>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</si>
  <si>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</si>
  <si>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</si>
  <si>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</si>
  <si>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</si>
  <si>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</si>
  <si>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</si>
  <si>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</si>
  <si>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</si>
  <si>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</si>
  <si>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</si>
  <si>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</si>
  <si>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</si>
  <si>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</si>
  <si>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</si>
  <si>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</si>
  <si>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</si>
  <si>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</si>
  <si>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</si>
  <si>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</si>
  <si>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</si>
  <si>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</si>
  <si>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</si>
  <si>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</si>
  <si>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</si>
  <si>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</si>
  <si>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</si>
  <si>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</si>
  <si>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</si>
  <si>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</si>
  <si>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</si>
  <si>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</si>
  <si>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</si>
  <si>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</si>
  <si>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</si>
  <si>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</si>
  <si>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</si>
  <si>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</si>
  <si>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</si>
  <si>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</si>
  <si>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</si>
  <si>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</si>
  <si>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</si>
  <si>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</si>
  <si>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</si>
  <si>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</si>
  <si>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</si>
  <si>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</si>
  <si>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</si>
  <si>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</si>
  <si>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</si>
  <si>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</si>
  <si>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</si>
  <si>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</si>
  <si>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</si>
  <si>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</si>
  <si>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</si>
  <si>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</si>
  <si>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</si>
  <si>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</si>
  <si>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</si>
  <si>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</si>
  <si>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</si>
  <si>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</si>
  <si>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</si>
  <si>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</si>
  <si>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</si>
  <si>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</si>
  <si>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</si>
  <si>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</si>
  <si>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</si>
  <si>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</si>
  <si>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</si>
  <si>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</si>
  <si>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</si>
  <si>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</si>
  <si>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</si>
  <si>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</si>
  <si>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</si>
  <si>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</si>
  <si>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</si>
  <si>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</si>
  <si>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</si>
  <si>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</si>
  <si>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</si>
  <si>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</si>
  <si>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</si>
  <si>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</si>
  <si>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</si>
  <si>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</si>
  <si>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</si>
  <si>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</si>
  <si>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</si>
  <si>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</si>
  <si>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</si>
  <si>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</si>
  <si>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</si>
  <si>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</si>
  <si>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</si>
  <si>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</si>
  <si>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</si>
  <si>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</si>
  <si>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</si>
  <si>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</si>
  <si>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</si>
  <si>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</si>
  <si>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</si>
  <si>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</si>
  <si>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</si>
  <si>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</si>
  <si>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</si>
  <si>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</si>
  <si>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</si>
  <si>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</si>
  <si>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</si>
  <si>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</si>
  <si>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</si>
  <si>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</si>
  <si>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</si>
  <si>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</si>
  <si>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</si>
  <si>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</si>
  <si>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</si>
  <si>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</si>
  <si>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</si>
  <si>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</si>
  <si>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</si>
  <si>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</si>
  <si>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</si>
  <si>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</si>
  <si>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</si>
  <si>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</si>
  <si>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</si>
  <si>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</si>
  <si>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</si>
  <si>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</si>
  <si>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</si>
  <si>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</si>
  <si>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</si>
  <si>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</si>
  <si>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</si>
  <si>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</si>
  <si>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</si>
  <si>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</si>
  <si>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</si>
  <si>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</si>
  <si>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</si>
  <si>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</si>
  <si>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</si>
  <si>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</si>
  <si>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</si>
  <si>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</si>
  <si>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</si>
  <si>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</si>
  <si>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</si>
  <si>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</si>
  <si>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</si>
  <si>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</si>
  <si>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</si>
  <si>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</si>
  <si>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</si>
  <si>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</si>
  <si>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</si>
  <si>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</si>
  <si>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</si>
  <si>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</si>
  <si>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</si>
  <si>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</si>
  <si>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</si>
  <si>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</si>
  <si>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</si>
  <si>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</si>
  <si>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</si>
  <si>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</si>
  <si>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</si>
  <si>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</si>
  <si>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</si>
  <si>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</si>
  <si>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</si>
  <si>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</si>
  <si>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</si>
  <si>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</si>
  <si>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</si>
  <si>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</si>
  <si>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</si>
  <si>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</si>
  <si>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</si>
  <si>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</si>
  <si>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</si>
  <si>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</si>
  <si>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</si>
  <si>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</si>
  <si>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</si>
  <si>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</si>
  <si>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</si>
  <si>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</si>
  <si>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</si>
  <si>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</si>
  <si>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</si>
  <si>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</si>
  <si>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</si>
  <si>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</si>
  <si>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</si>
  <si>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</si>
  <si>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</si>
  <si>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</si>
  <si>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</si>
  <si>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</si>
  <si>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</si>
  <si>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</si>
  <si>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</si>
  <si>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</si>
  <si>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</si>
  <si>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</si>
  <si>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</si>
  <si>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</si>
  <si>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</si>
  <si>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</si>
  <si>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</si>
  <si>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</si>
  <si>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</si>
  <si>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</si>
  <si>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</si>
  <si>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</si>
  <si>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</si>
  <si>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</si>
  <si>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</si>
  <si>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</si>
  <si>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</si>
  <si>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</si>
  <si>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</si>
  <si>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</si>
  <si>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</si>
  <si>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</si>
  <si>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</si>
  <si>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</si>
  <si>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</si>
  <si>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</si>
  <si>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</si>
  <si>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</si>
  <si>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</si>
  <si>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</si>
  <si>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</si>
  <si>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</si>
  <si>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</si>
  <si>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</si>
  <si>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</si>
  <si>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</si>
  <si>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</si>
  <si>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</si>
  <si>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</si>
  <si>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</si>
  <si>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</si>
  <si>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</si>
  <si>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</si>
  <si>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</si>
  <si>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</si>
  <si>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</si>
  <si>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</si>
  <si>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</si>
  <si>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</si>
  <si>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</si>
  <si>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</si>
  <si>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</si>
  <si>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</si>
  <si>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</si>
  <si>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</si>
  <si>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</si>
  <si>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</si>
  <si>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</si>
  <si>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</si>
  <si>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</si>
  <si>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</si>
  <si>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</si>
  <si>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</si>
  <si>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</si>
  <si>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</si>
  <si>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</si>
  <si>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</si>
  <si>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</si>
  <si>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</si>
  <si>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</si>
  <si>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</si>
  <si>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</si>
  <si>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</si>
  <si>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</si>
  <si>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</si>
  <si>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</si>
  <si>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</si>
  <si>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</si>
  <si>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</si>
  <si>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</si>
  <si>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</si>
  <si>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</si>
  <si>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</si>
  <si>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</si>
  <si>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</si>
  <si>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</si>
  <si>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</si>
  <si>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</si>
  <si>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</si>
  <si>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</si>
  <si>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</si>
  <si>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</si>
  <si>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</si>
  <si>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</si>
  <si>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</si>
  <si>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</si>
  <si>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</si>
  <si>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</si>
  <si>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</si>
  <si>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</si>
  <si>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</si>
  <si>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</si>
  <si>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</si>
  <si>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</si>
  <si>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</si>
  <si>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</si>
  <si>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</si>
  <si>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</si>
  <si>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</si>
  <si>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</si>
  <si>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</si>
  <si>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</si>
  <si>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</si>
  <si>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</si>
  <si>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</si>
  <si>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</si>
  <si>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</si>
  <si>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</si>
  <si>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</si>
  <si>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</si>
  <si>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</si>
  <si>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</si>
  <si>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</si>
  <si>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</si>
  <si>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</si>
  <si>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</si>
  <si>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</si>
  <si>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</si>
  <si>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</si>
  <si>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</si>
  <si>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</si>
  <si>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</si>
  <si>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</si>
  <si>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</si>
  <si>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</si>
  <si>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</si>
  <si>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</si>
  <si>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</si>
  <si>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</si>
  <si>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</si>
  <si>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</si>
  <si>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</si>
  <si>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</si>
  <si>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</si>
  <si>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</si>
  <si>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</si>
  <si>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</si>
  <si>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</si>
  <si>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</si>
  <si>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</si>
  <si>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</si>
  <si>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</si>
  <si>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</si>
  <si>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</si>
  <si>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</si>
  <si>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</si>
  <si>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</si>
  <si>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</si>
  <si>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</si>
  <si>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</si>
  <si>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</si>
  <si>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</si>
  <si>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</si>
  <si>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</si>
  <si>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</si>
  <si>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</si>
  <si>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</si>
  <si>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</si>
  <si>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</si>
  <si>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</si>
  <si>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</si>
  <si>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</si>
  <si>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</si>
  <si>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</si>
  <si>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</si>
  <si>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</si>
  <si>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</si>
  <si>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</si>
  <si>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</si>
  <si>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</si>
  <si>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</si>
  <si>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</si>
  <si>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</si>
  <si>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</si>
  <si>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</si>
  <si>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</si>
  <si>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</si>
  <si>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</si>
  <si>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</si>
  <si>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</si>
  <si>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</si>
  <si>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</si>
  <si>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</si>
  <si>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</si>
  <si>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</si>
  <si>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</si>
  <si>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</si>
  <si>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</si>
  <si>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</si>
  <si>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</si>
  <si>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</si>
  <si>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</si>
  <si>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</si>
  <si>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</si>
  <si>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</si>
  <si>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</si>
  <si>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</si>
  <si>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</si>
  <si>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</si>
  <si>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</si>
  <si>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</si>
  <si>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</si>
  <si>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</si>
  <si>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</si>
  <si>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</si>
  <si>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</si>
  <si>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</si>
  <si>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</si>
  <si>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</si>
  <si>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</si>
  <si>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</si>
  <si>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</si>
  <si>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</si>
  <si>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</si>
  <si>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</si>
  <si>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</si>
  <si>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</si>
  <si>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</si>
  <si>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</si>
  <si>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</si>
  <si>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</si>
  <si>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</si>
  <si>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</si>
  <si>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</si>
  <si>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</si>
  <si>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</si>
  <si>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</si>
  <si>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</si>
  <si>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</si>
  <si>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</si>
  <si>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</si>
  <si>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</si>
  <si>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</si>
  <si>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</si>
  <si>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</si>
  <si>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</si>
  <si>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</si>
  <si>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</si>
  <si>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</si>
  <si>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</si>
  <si>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</si>
  <si>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</si>
  <si>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</si>
  <si>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</si>
  <si>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</si>
  <si>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</si>
  <si>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</si>
  <si>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</si>
  <si>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</si>
  <si>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</si>
  <si>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</si>
  <si>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</si>
  <si>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</si>
  <si>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</si>
  <si>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</si>
  <si>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</si>
  <si>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</si>
  <si>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</si>
  <si>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</si>
  <si>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</si>
  <si>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</si>
  <si>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</si>
  <si>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</si>
  <si>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</si>
  <si>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</si>
  <si>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</si>
  <si>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</si>
  <si>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</si>
  <si>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</si>
  <si>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</si>
  <si>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</si>
  <si>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</si>
  <si>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</si>
  <si>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</si>
  <si>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</si>
  <si>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</si>
  <si>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</si>
  <si>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</si>
  <si>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</si>
  <si>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</si>
  <si>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</si>
  <si>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</si>
  <si>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</si>
  <si>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</si>
  <si>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</si>
  <si>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</si>
  <si>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</si>
  <si>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</si>
  <si>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</si>
  <si>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</si>
  <si>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</si>
  <si>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</si>
  <si>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</si>
  <si>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</si>
  <si>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</si>
  <si>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</si>
  <si>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</si>
  <si>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</si>
  <si>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</si>
  <si>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</si>
  <si>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</si>
  <si>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</si>
  <si>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</si>
  <si>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</si>
  <si>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</si>
  <si>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</si>
  <si>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</si>
  <si>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</si>
  <si>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</si>
  <si>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</si>
  <si>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</si>
  <si>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</si>
  <si>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</si>
  <si>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</si>
  <si>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</si>
  <si>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</si>
  <si>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</si>
  <si>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</si>
  <si>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</si>
  <si>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</si>
  <si>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</si>
  <si>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</si>
  <si>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</si>
  <si>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</si>
  <si>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</si>
  <si>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</si>
  <si>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</si>
  <si>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</si>
  <si>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</si>
  <si>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</si>
  <si>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</si>
  <si>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</si>
  <si>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</si>
  <si>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</si>
  <si>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</si>
  <si>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</si>
  <si>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</si>
  <si>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</si>
  <si>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</si>
  <si>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</si>
  <si>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</si>
  <si>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</si>
  <si>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</si>
  <si>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</si>
  <si>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</si>
  <si>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</si>
  <si>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</si>
  <si>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</si>
  <si>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</si>
  <si>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</si>
  <si>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</si>
  <si>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</si>
  <si>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</si>
  <si>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</si>
  <si>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</si>
  <si>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</si>
  <si>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</si>
  <si>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</si>
  <si>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</si>
  <si>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</si>
  <si>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</si>
  <si>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</si>
  <si>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</si>
  <si>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</si>
  <si>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</si>
  <si>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</si>
  <si>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</si>
  <si>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</si>
  <si>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</si>
  <si>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</si>
  <si>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</si>
  <si>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</si>
  <si>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</si>
  <si>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</si>
  <si>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</si>
  <si>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</si>
  <si>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</si>
  <si>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</si>
  <si>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</si>
  <si>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</si>
  <si>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</si>
  <si>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</si>
  <si>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</si>
  <si>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</si>
  <si>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</si>
  <si>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</si>
  <si>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</si>
  <si>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</si>
  <si>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</si>
  <si>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</si>
  <si>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</si>
  <si>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</si>
  <si>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</si>
  <si>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</si>
  <si>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</si>
  <si>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</si>
  <si>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</si>
  <si>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</si>
  <si>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</si>
  <si>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</si>
  <si>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</si>
  <si>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</si>
  <si>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</si>
  <si>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</si>
  <si>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</si>
  <si>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</si>
  <si>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</si>
  <si>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</si>
  <si>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</si>
  <si>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</si>
  <si>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</si>
  <si>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</si>
  <si>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</si>
  <si>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</si>
  <si>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</si>
  <si>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</si>
  <si>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</si>
  <si>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</si>
  <si>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</si>
  <si>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</si>
  <si>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</si>
  <si>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</si>
  <si>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</si>
  <si>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</si>
  <si>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</si>
  <si>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</si>
  <si>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</si>
  <si>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</si>
  <si>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</si>
  <si>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</si>
  <si>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</si>
  <si>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</si>
  <si>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</si>
  <si>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</si>
  <si>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</si>
  <si>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</si>
  <si>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</si>
  <si>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</si>
  <si>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</si>
  <si>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</si>
  <si>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</si>
  <si>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</si>
  <si>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</si>
  <si>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</si>
  <si>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</si>
  <si>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</si>
  <si>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</si>
  <si>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</si>
  <si>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</si>
  <si>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</si>
  <si>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</si>
  <si>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</si>
  <si>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</si>
  <si>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</si>
  <si>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</si>
  <si>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</si>
  <si>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</si>
  <si>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</si>
  <si>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</si>
  <si>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</si>
  <si>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</si>
  <si>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</si>
  <si>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</si>
  <si>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</si>
  <si>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</si>
  <si>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</si>
  <si>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</si>
  <si>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</si>
  <si>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</si>
  <si>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</si>
  <si>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</si>
  <si>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</si>
  <si>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</si>
  <si>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</si>
  <si>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</si>
  <si>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</si>
  <si>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</si>
  <si>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</si>
  <si>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</si>
  <si>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</si>
  <si>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</si>
  <si>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</si>
  <si>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</si>
  <si>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</si>
  <si>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</si>
  <si>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</si>
  <si>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</si>
  <si>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</si>
  <si>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</si>
  <si>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</si>
  <si>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</si>
  <si>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</si>
  <si>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</si>
  <si>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</si>
  <si>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</si>
  <si>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</si>
  <si>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</si>
  <si>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</si>
  <si>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</si>
  <si>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</si>
  <si>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</si>
  <si>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</si>
  <si>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</si>
  <si>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</si>
  <si>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</si>
  <si>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</si>
  <si>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</si>
  <si>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</si>
  <si>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</si>
  <si>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</si>
  <si>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</si>
  <si>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</si>
  <si>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</si>
  <si>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</si>
  <si>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</si>
  <si>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</si>
  <si>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</si>
  <si>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</si>
  <si>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</si>
  <si>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</si>
  <si>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</si>
  <si>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</si>
  <si>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</si>
  <si>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</si>
  <si>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</si>
  <si>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</si>
  <si>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</si>
  <si>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</si>
  <si>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</si>
  <si>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</si>
  <si>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</si>
  <si>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</si>
  <si>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</si>
  <si>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</si>
  <si>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</si>
  <si>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</si>
  <si>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</si>
  <si>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</si>
  <si>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</si>
  <si>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</si>
  <si>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</si>
  <si>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</si>
  <si>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</si>
  <si>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</si>
  <si>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</si>
  <si>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</si>
  <si>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</si>
  <si>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</si>
  <si>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</si>
  <si>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</si>
  <si>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</si>
  <si>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</si>
  <si>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</si>
  <si>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</si>
  <si>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</si>
  <si>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</si>
  <si>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</si>
  <si>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</si>
  <si>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</si>
  <si>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</si>
  <si>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</si>
  <si>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</si>
  <si>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</si>
  <si>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</si>
  <si>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</si>
  <si>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</si>
  <si>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</si>
  <si>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</si>
  <si>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</si>
  <si>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</si>
  <si>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</si>
  <si>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</si>
  <si>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</si>
  <si>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</si>
  <si>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</si>
  <si>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</si>
  <si>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</si>
  <si>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</si>
  <si>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</si>
  <si>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</si>
  <si>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</si>
  <si>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</si>
  <si>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</si>
  <si>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</si>
  <si>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</si>
  <si>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</si>
  <si>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</si>
  <si>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</si>
  <si>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</si>
  <si>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</si>
  <si>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</si>
  <si>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</si>
  <si>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</si>
  <si>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</si>
  <si>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</si>
  <si>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</si>
  <si>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</si>
  <si>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</si>
  <si>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</si>
  <si>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</si>
  <si>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</si>
  <si>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</si>
  <si>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</si>
  <si>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</si>
  <si>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</si>
  <si>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</si>
  <si>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</si>
  <si>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</si>
  <si>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</si>
  <si>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</si>
  <si>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</si>
  <si>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</si>
  <si>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</si>
  <si>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</si>
  <si>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</si>
  <si>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</si>
  <si>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</si>
  <si>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</si>
  <si>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</si>
  <si>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</si>
  <si>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</si>
  <si>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</si>
  <si>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</si>
  <si>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</si>
  <si>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</si>
  <si>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</si>
  <si>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</si>
  <si>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</si>
  <si>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</si>
  <si>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</si>
  <si>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</si>
  <si>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</si>
  <si>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</si>
  <si>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</si>
  <si>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</si>
  <si>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</si>
  <si>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</si>
  <si>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</si>
  <si>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</si>
  <si>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</si>
  <si>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</si>
  <si>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</si>
  <si>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</si>
  <si>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</si>
  <si>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</si>
  <si>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</si>
  <si>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</si>
  <si>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</si>
  <si>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</si>
  <si>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</si>
  <si>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</si>
  <si>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</si>
  <si>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</si>
  <si>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</si>
  <si>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</si>
  <si>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</si>
  <si>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</si>
  <si>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</si>
  <si>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</si>
  <si>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</si>
  <si>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</si>
  <si>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</si>
  <si>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</si>
  <si>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</si>
  <si>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</si>
  <si>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</si>
  <si>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</si>
  <si>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</si>
  <si>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</si>
  <si>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</si>
  <si>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</si>
  <si>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</si>
  <si>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</si>
  <si>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</si>
  <si>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</si>
  <si>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</si>
  <si>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</si>
  <si>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</si>
  <si>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</si>
  <si>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</si>
  <si>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</si>
  <si>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</si>
  <si>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</si>
  <si>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</si>
  <si>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</si>
  <si>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</si>
  <si>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</si>
  <si>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</si>
  <si>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</si>
  <si>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</si>
  <si>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</si>
  <si>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</si>
  <si>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</si>
  <si>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</si>
  <si>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</si>
  <si>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</si>
  <si>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</si>
  <si>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</si>
  <si>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</si>
  <si>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</si>
  <si>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</si>
  <si>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</si>
  <si>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</si>
  <si>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</si>
  <si>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</si>
  <si>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</si>
  <si>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</si>
  <si>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</si>
  <si>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</si>
  <si>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</si>
  <si>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</si>
  <si>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</si>
  <si>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</si>
  <si>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</si>
  <si>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</si>
  <si>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</si>
  <si>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</si>
  <si>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</si>
  <si>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</si>
  <si>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</si>
  <si>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</si>
  <si>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</si>
  <si>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</si>
  <si>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</si>
  <si>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</si>
  <si>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</si>
  <si>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</si>
  <si>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</si>
  <si>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</si>
  <si>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</si>
  <si>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</si>
  <si>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</si>
  <si>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</si>
  <si>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</si>
  <si>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</si>
  <si>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</si>
  <si>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</si>
  <si>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</si>
  <si>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</si>
  <si>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</si>
  <si>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</si>
  <si>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</si>
  <si>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</si>
  <si>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</si>
  <si>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</si>
  <si>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</si>
  <si>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</si>
  <si>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</si>
  <si>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</si>
  <si>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</si>
  <si>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</si>
  <si>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</si>
  <si>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</si>
  <si>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</si>
  <si>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</si>
  <si>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</si>
  <si>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</si>
  <si>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</si>
  <si>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</si>
  <si>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</si>
  <si>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</si>
  <si>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</si>
  <si>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</si>
  <si>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</si>
  <si>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</si>
  <si>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</si>
  <si>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</si>
  <si>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</si>
  <si>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</si>
  <si>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</si>
  <si>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</si>
  <si>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</si>
  <si>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</si>
  <si>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</si>
  <si>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</si>
  <si>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</si>
  <si>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</si>
  <si>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</si>
  <si>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</si>
  <si>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</si>
  <si>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</si>
  <si>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</si>
  <si>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</si>
  <si>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</si>
  <si>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</si>
  <si>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</si>
  <si>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</si>
  <si>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</si>
  <si>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</si>
  <si>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</si>
  <si>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</si>
  <si>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</si>
  <si>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</si>
  <si>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</si>
  <si>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</si>
  <si>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</si>
  <si>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</si>
  <si>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</si>
  <si>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</si>
  <si>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</si>
  <si>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</si>
  <si>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</si>
  <si>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</si>
  <si>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</si>
  <si>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</si>
  <si>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</si>
  <si>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</si>
  <si>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</si>
  <si>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</si>
  <si>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</si>
  <si>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</si>
  <si>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</si>
  <si>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</si>
  <si>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</si>
  <si>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</si>
  <si>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</si>
  <si>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</si>
  <si>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</si>
  <si>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</si>
  <si>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</si>
  <si>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</si>
  <si>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</si>
  <si>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</si>
  <si>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</si>
  <si>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</si>
  <si>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</si>
  <si>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</si>
  <si>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</si>
  <si>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</si>
  <si>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</si>
  <si>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</si>
  <si>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</si>
  <si>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</si>
  <si>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</si>
  <si>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</si>
  <si>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</si>
  <si>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</si>
  <si>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</si>
  <si>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</si>
  <si>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</si>
  <si>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</si>
  <si>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</si>
  <si>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</si>
  <si>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</si>
  <si>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</si>
  <si>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</si>
  <si>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</si>
  <si>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</si>
  <si>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</si>
  <si>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</si>
  <si>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</si>
  <si>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</si>
  <si>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</si>
  <si>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</si>
  <si>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</si>
  <si>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</si>
  <si>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</si>
  <si>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</si>
  <si>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</si>
  <si>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</si>
  <si>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</si>
  <si>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</si>
  <si>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</si>
  <si>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</si>
  <si>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</si>
  <si>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</si>
  <si>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</si>
  <si>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</si>
  <si>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</si>
  <si>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</si>
  <si>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</si>
  <si>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</si>
  <si>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</si>
  <si>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</si>
  <si>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</si>
  <si>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</si>
  <si>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</si>
  <si>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</si>
  <si>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</si>
  <si>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</si>
  <si>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</si>
  <si>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</si>
  <si>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</si>
  <si>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</si>
  <si>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</si>
  <si>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</si>
  <si>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</si>
  <si>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</si>
  <si>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</si>
  <si>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</si>
  <si>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</si>
  <si>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</si>
  <si>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</si>
  <si>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</si>
  <si>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</si>
  <si>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</si>
  <si>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</si>
  <si>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</si>
  <si>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</si>
  <si>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</si>
  <si>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</si>
  <si>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</si>
  <si>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</si>
  <si>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</si>
  <si>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</si>
  <si>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</si>
  <si>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</si>
  <si>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</si>
  <si>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</si>
  <si>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</si>
  <si>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</si>
  <si>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</si>
  <si>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</si>
  <si>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</si>
  <si>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</si>
  <si>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</si>
  <si>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</si>
  <si>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</si>
  <si>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</si>
  <si>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</si>
  <si>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</si>
  <si>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</si>
  <si>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</si>
  <si>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</si>
  <si>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</si>
  <si>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</si>
  <si>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</si>
  <si>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</si>
  <si>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</si>
  <si>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</si>
  <si>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</si>
  <si>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</si>
  <si>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</si>
  <si>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</si>
  <si>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</si>
  <si>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</si>
  <si>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</si>
  <si>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</si>
  <si>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</si>
  <si>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</si>
  <si>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</si>
  <si>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</si>
  <si>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</si>
  <si>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</si>
  <si>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</si>
  <si>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</si>
  <si>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</si>
  <si>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</si>
  <si>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</si>
  <si>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</si>
  <si>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</si>
  <si>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</si>
  <si>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</si>
  <si>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</si>
  <si>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</si>
  <si>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</si>
  <si>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</si>
  <si>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</si>
  <si>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</si>
  <si>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</si>
  <si>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</si>
  <si>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</si>
  <si>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</si>
  <si>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</si>
  <si>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</si>
  <si>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</si>
  <si>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</si>
  <si>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</si>
  <si>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</si>
  <si>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</si>
  <si>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</si>
  <si>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</si>
  <si>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</si>
  <si>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</si>
  <si>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</si>
  <si>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</si>
  <si>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</si>
  <si>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</si>
  <si>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</si>
  <si>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</si>
  <si>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</si>
  <si>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</si>
  <si>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</si>
  <si>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</si>
  <si>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</si>
  <si>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</si>
  <si>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</si>
  <si>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</si>
  <si>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</si>
  <si>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</si>
  <si>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</si>
  <si>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</si>
  <si>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</si>
  <si>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</si>
  <si>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</si>
  <si>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</si>
  <si>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</si>
  <si>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</si>
  <si>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</si>
  <si>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</si>
  <si>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</si>
  <si>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</si>
  <si>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</si>
  <si>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</si>
  <si>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</si>
  <si>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</si>
  <si>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</si>
  <si>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</si>
  <si>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</si>
  <si>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</si>
  <si>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</si>
  <si>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</si>
  <si>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</si>
  <si>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</si>
  <si>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</si>
  <si>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</si>
  <si>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</si>
  <si>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</si>
  <si>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</si>
  <si>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</si>
  <si>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</si>
  <si>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</si>
  <si>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</si>
  <si>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</si>
  <si>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</si>
  <si>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</si>
  <si>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</si>
  <si>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</si>
  <si>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</si>
  <si>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</si>
  <si>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</si>
  <si>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</si>
  <si>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</si>
  <si>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</si>
  <si>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</si>
  <si>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</si>
  <si>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</si>
  <si>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</si>
  <si>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</si>
  <si>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</si>
  <si>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</si>
  <si>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</si>
  <si>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</si>
  <si>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</si>
  <si>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</si>
  <si>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</si>
  <si>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</si>
  <si>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</si>
  <si>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</si>
  <si>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</si>
  <si>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</si>
  <si>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</si>
  <si>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</si>
  <si>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</si>
  <si>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</si>
  <si>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</si>
  <si>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</si>
  <si>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</si>
  <si>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</si>
  <si>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</si>
  <si>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</si>
  <si>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</si>
  <si>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</si>
  <si>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</si>
  <si>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</si>
  <si>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</si>
  <si>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</si>
  <si>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</si>
  <si>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</si>
  <si>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</si>
  <si>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</si>
  <si>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</si>
  <si>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</si>
  <si>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</si>
  <si>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</si>
  <si>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</si>
  <si>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</si>
  <si>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</si>
  <si>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</si>
  <si>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</si>
  <si>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</si>
  <si>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</si>
  <si>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</si>
  <si>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</si>
  <si>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</si>
  <si>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</si>
  <si>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</si>
  <si>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</si>
  <si>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</si>
  <si>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</si>
  <si>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</si>
  <si>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</si>
  <si>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</si>
  <si>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</si>
  <si>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</si>
  <si>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</si>
  <si>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</si>
  <si>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</si>
  <si>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</si>
  <si>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</si>
  <si>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</si>
  <si>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</si>
  <si>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</si>
  <si>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</si>
  <si>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</si>
  <si>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</si>
  <si>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</si>
  <si>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</si>
  <si>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</si>
  <si>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</si>
  <si>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</si>
  <si>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</si>
  <si>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</si>
  <si>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</si>
  <si>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</si>
  <si>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</si>
  <si>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</si>
  <si>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</si>
  <si>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</si>
  <si>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</si>
  <si>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</si>
  <si>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</si>
  <si>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</si>
  <si>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</si>
  <si>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</si>
  <si>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</si>
  <si>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</si>
  <si>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</si>
  <si>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</si>
  <si>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</si>
  <si>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</si>
  <si>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</si>
  <si>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</si>
  <si>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</si>
  <si>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</si>
  <si>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</si>
  <si>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</si>
  <si>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</si>
  <si>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</si>
  <si>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</si>
  <si>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</si>
  <si>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</si>
  <si>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</si>
  <si>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</si>
  <si>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</si>
  <si>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</si>
  <si>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</si>
  <si>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</si>
  <si>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</si>
  <si>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</si>
  <si>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</si>
  <si>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</si>
  <si>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</si>
  <si>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</si>
  <si>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</si>
  <si>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</si>
  <si>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</si>
  <si>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</si>
  <si>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</si>
  <si>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</si>
  <si>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</si>
  <si>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</si>
  <si>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</si>
  <si>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</si>
  <si>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</si>
  <si>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</si>
  <si>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</si>
  <si>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</si>
  <si>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</si>
  <si>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</si>
  <si>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</si>
  <si>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</si>
  <si>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</si>
  <si>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</si>
  <si>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</si>
  <si>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</si>
  <si>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</si>
  <si>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</si>
  <si>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</si>
  <si>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</si>
  <si>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</si>
  <si>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</si>
  <si>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</si>
  <si>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</si>
  <si>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</si>
  <si>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</si>
  <si>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</si>
  <si>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</si>
  <si>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</si>
  <si>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</si>
  <si>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</si>
  <si>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</si>
  <si>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</si>
  <si>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</si>
  <si>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</si>
  <si>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</si>
  <si>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</si>
  <si>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</si>
  <si>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</si>
  <si>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</si>
  <si>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</si>
  <si>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</si>
  <si>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</si>
  <si>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</si>
  <si>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</si>
  <si>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</si>
  <si>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</si>
  <si>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</si>
  <si>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</si>
  <si>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</si>
  <si>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</si>
  <si>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</si>
  <si>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</si>
  <si>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</si>
  <si>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</si>
  <si>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</si>
  <si>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</si>
  <si>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</si>
  <si>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</si>
  <si>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</si>
  <si>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</si>
  <si>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</si>
  <si>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</si>
  <si>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</si>
  <si>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</si>
  <si>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</si>
  <si>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</si>
  <si>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</si>
  <si>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</si>
  <si>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</si>
  <si>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</si>
  <si>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</si>
  <si>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</si>
  <si>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</si>
  <si>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</si>
  <si>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</si>
  <si>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</si>
  <si>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</si>
  <si>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</si>
  <si>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</si>
  <si>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</si>
  <si>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</si>
  <si>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</si>
  <si>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</si>
  <si>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</si>
  <si>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</si>
  <si>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</si>
  <si>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</si>
  <si>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</si>
  <si>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</si>
  <si>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</si>
  <si>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</si>
  <si>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</si>
  <si>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</si>
  <si>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</si>
  <si>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</si>
  <si>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</si>
  <si>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</si>
  <si>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</si>
  <si>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</si>
  <si>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</si>
  <si>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</si>
  <si>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</si>
  <si>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</si>
  <si>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</si>
  <si>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</si>
  <si>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</si>
  <si>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</si>
  <si>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</si>
  <si>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</si>
  <si>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</si>
  <si>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</si>
  <si>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</si>
  <si>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</si>
  <si>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</si>
  <si>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</si>
  <si>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</si>
  <si>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</si>
  <si>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</si>
  <si>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</si>
  <si>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</si>
  <si>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</si>
  <si>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</si>
  <si>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</si>
  <si>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</si>
  <si>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</si>
  <si>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</si>
  <si>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</si>
  <si>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</si>
  <si>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</si>
  <si>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</si>
  <si>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</si>
  <si>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</si>
  <si>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</si>
  <si>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</si>
  <si>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</si>
  <si>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</si>
  <si>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</si>
  <si>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</si>
  <si>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</si>
  <si>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</si>
  <si>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</si>
  <si>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</si>
  <si>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</si>
  <si>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</si>
  <si>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</si>
  <si>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</si>
  <si>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</si>
  <si>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</si>
  <si>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</si>
  <si>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</si>
  <si>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</si>
  <si>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</si>
  <si>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</si>
  <si>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</si>
  <si>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</si>
  <si>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</si>
  <si>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</si>
  <si>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</si>
  <si>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</si>
  <si>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</si>
  <si>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</si>
  <si>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</si>
  <si>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</si>
  <si>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</si>
  <si>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</si>
  <si>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</si>
  <si>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</si>
  <si>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</si>
  <si>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</si>
  <si>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</si>
  <si>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</si>
  <si>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</si>
  <si>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</si>
  <si>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</si>
  <si>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</si>
  <si>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</si>
  <si>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</si>
  <si>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</si>
  <si>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</si>
  <si>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</si>
  <si>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</si>
  <si>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</si>
  <si>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</si>
  <si>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</si>
  <si>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</si>
  <si>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</si>
  <si>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</si>
  <si>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</si>
  <si>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</si>
  <si>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</si>
  <si>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</si>
  <si>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</si>
  <si>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</si>
  <si>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</si>
  <si>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</si>
  <si>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</si>
  <si>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</si>
  <si>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</si>
  <si>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</si>
  <si>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</si>
  <si>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</si>
  <si>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</si>
  <si>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</si>
  <si>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</si>
  <si>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</si>
  <si>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</si>
  <si>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</si>
  <si>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</si>
  <si>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</si>
  <si>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</si>
  <si>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</si>
  <si>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</si>
  <si>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</si>
  <si>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</si>
  <si>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</si>
  <si>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</si>
  <si>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</si>
  <si>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</si>
  <si>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</si>
  <si>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</si>
  <si>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</si>
  <si>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</si>
  <si>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</si>
  <si>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</si>
  <si>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</si>
  <si>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</si>
  <si>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</si>
  <si>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</si>
  <si>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</si>
  <si>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</si>
  <si>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</si>
  <si>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</si>
  <si>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</si>
  <si>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</si>
  <si>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</si>
  <si>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</si>
  <si>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</si>
  <si>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</si>
  <si>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</si>
  <si>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</si>
  <si>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</si>
  <si>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</si>
  <si>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</si>
  <si>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</si>
  <si>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</si>
  <si>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</si>
  <si>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</si>
  <si>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</si>
  <si>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</si>
  <si>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</si>
  <si>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</si>
  <si>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</si>
  <si>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</si>
  <si>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</si>
  <si>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</si>
  <si>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</si>
  <si>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</si>
  <si>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</si>
  <si>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</si>
  <si>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</si>
  <si>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</si>
  <si>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</si>
  <si>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</si>
  <si>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</si>
  <si>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</si>
  <si>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</si>
  <si>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</si>
  <si>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</si>
  <si>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</si>
  <si>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</si>
  <si>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</si>
  <si>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</si>
  <si>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</si>
  <si>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</si>
  <si>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</si>
  <si>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</si>
  <si>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</si>
  <si>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</si>
  <si>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</si>
  <si>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</si>
  <si>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</si>
  <si>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</si>
  <si>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</si>
  <si>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</si>
  <si>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</si>
  <si>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</si>
  <si>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</si>
  <si>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</si>
  <si>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</si>
  <si>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</si>
  <si>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</si>
  <si>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</si>
  <si>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</si>
  <si>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</si>
  <si>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</si>
  <si>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</si>
  <si>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</si>
  <si>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</si>
  <si>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</si>
  <si>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</si>
  <si>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</si>
  <si>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</si>
  <si>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</si>
  <si>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</si>
  <si>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</si>
  <si>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</si>
  <si>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</si>
  <si>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</si>
  <si>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</si>
  <si>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</si>
  <si>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</si>
  <si>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</si>
  <si>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</si>
  <si>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</si>
  <si>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</si>
  <si>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</si>
  <si>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</si>
  <si>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</si>
  <si>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</si>
  <si>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</si>
  <si>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</si>
  <si>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</si>
  <si>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</si>
  <si>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</si>
  <si>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</si>
  <si>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</si>
  <si>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</si>
  <si>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</si>
  <si>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</si>
  <si>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</si>
  <si>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</si>
  <si>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</si>
  <si>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</si>
  <si>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</si>
  <si>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</si>
  <si>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</si>
  <si>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</si>
  <si>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</si>
  <si>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</si>
  <si>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</si>
  <si>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</si>
  <si>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</si>
  <si>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</si>
  <si>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</si>
  <si>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</si>
  <si>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</si>
  <si>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</si>
  <si>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</si>
  <si>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</si>
  <si>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</si>
  <si>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</si>
  <si>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</si>
  <si>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</si>
  <si>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</si>
  <si>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</si>
  <si>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</si>
  <si>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</si>
  <si>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</si>
  <si>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</si>
  <si>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</si>
  <si>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</si>
  <si>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</si>
  <si>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</si>
  <si>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</si>
  <si>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</si>
  <si>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</si>
  <si>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</si>
  <si>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</si>
  <si>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</si>
  <si>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</si>
  <si>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</si>
  <si>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</si>
  <si>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</si>
  <si>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</si>
  <si>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</si>
  <si>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</si>
  <si>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</si>
  <si>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</si>
  <si>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</si>
  <si>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</si>
  <si>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</si>
  <si>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</si>
  <si>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</si>
  <si>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</si>
  <si>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</si>
  <si>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</si>
  <si>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</si>
  <si>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</si>
  <si>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</si>
  <si>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</si>
  <si>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</si>
  <si>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</si>
  <si>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</si>
  <si>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</si>
  <si>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</si>
  <si>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</si>
  <si>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</si>
  <si>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</si>
  <si>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</si>
  <si>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</si>
  <si>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</si>
  <si>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</si>
  <si>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</si>
  <si>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</si>
  <si>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</si>
  <si>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</si>
  <si>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</si>
  <si>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</si>
  <si>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</si>
  <si>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</si>
  <si>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</si>
  <si>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</si>
  <si>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</si>
  <si>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</si>
  <si>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</si>
  <si>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</si>
  <si>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</si>
  <si>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</si>
  <si>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</si>
  <si>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</si>
  <si>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</si>
  <si>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</si>
  <si>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</si>
  <si>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</si>
  <si>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</si>
  <si>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</si>
  <si>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</si>
  <si>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</si>
  <si>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</si>
  <si>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</si>
  <si>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</si>
  <si>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</si>
  <si>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</si>
  <si>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</si>
  <si>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</si>
  <si>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</si>
  <si>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</si>
  <si>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</si>
  <si>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</si>
  <si>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</si>
  <si>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</si>
  <si>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</si>
  <si>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</si>
  <si>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</si>
  <si>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</si>
  <si>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</si>
  <si>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</si>
  <si>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</si>
  <si>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</si>
  <si>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</si>
  <si>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</si>
  <si>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</si>
  <si>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</si>
  <si>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</si>
  <si>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</si>
  <si>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</si>
  <si>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</si>
  <si>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</si>
  <si>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</si>
  <si>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</si>
  <si>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</si>
  <si>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</si>
  <si>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</si>
  <si>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</si>
  <si>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</si>
  <si>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</si>
  <si>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</si>
  <si>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</si>
  <si>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</si>
  <si>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</si>
  <si>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</si>
  <si>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</si>
  <si>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</si>
  <si>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</si>
  <si>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</si>
  <si>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</si>
  <si>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</si>
  <si>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</si>
  <si>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</si>
  <si>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</si>
  <si>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</si>
  <si>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</si>
  <si>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</si>
  <si>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</si>
  <si>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</si>
  <si>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</si>
  <si>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</si>
  <si>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</si>
  <si>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</si>
  <si>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</si>
  <si>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</si>
  <si>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</si>
  <si>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</si>
  <si>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</si>
  <si>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</si>
  <si>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</si>
  <si>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</si>
  <si>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</si>
  <si>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</si>
  <si>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</si>
  <si>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</si>
  <si>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</si>
  <si>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</si>
  <si>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</si>
  <si>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</si>
  <si>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</si>
  <si>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</si>
  <si>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</si>
  <si>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</si>
  <si>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</si>
  <si>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</si>
  <si>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</si>
  <si>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</si>
  <si>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</si>
  <si>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</si>
  <si>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</si>
  <si>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</si>
  <si>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</si>
  <si>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</si>
  <si>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</si>
  <si>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</si>
  <si>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</si>
  <si>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</si>
  <si>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</si>
  <si>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</si>
  <si>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</si>
  <si>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</si>
  <si>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</si>
  <si>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</si>
  <si>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</si>
  <si>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</si>
  <si>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</si>
  <si>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</si>
  <si>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</si>
  <si>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</si>
  <si>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</si>
  <si>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</si>
  <si>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</si>
  <si>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</si>
  <si>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</si>
  <si>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</si>
  <si>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</si>
  <si>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</si>
  <si>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</si>
  <si>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</si>
  <si>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</si>
  <si>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</si>
  <si>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</si>
  <si>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</si>
  <si>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</si>
  <si>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</si>
  <si>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</si>
  <si>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</si>
  <si>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</si>
  <si>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</si>
  <si>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</si>
  <si>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</si>
  <si>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</si>
  <si>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</si>
  <si>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</si>
  <si>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</si>
  <si>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</si>
  <si>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</si>
  <si>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</si>
  <si>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</si>
  <si>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</si>
  <si>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</si>
  <si>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</si>
  <si>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</si>
  <si>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</si>
  <si>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</si>
  <si>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</si>
  <si>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</si>
  <si>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</si>
  <si>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</si>
  <si>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</si>
  <si>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</si>
  <si>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</si>
  <si>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</si>
  <si>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</si>
  <si>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</si>
  <si>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</si>
  <si>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</si>
  <si>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</si>
  <si>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</si>
  <si>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</si>
  <si>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</si>
  <si>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</si>
  <si>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</si>
  <si>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</si>
  <si>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</si>
  <si>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</si>
  <si>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</si>
  <si>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</si>
  <si>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</si>
  <si>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</si>
  <si>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</si>
  <si>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</si>
  <si>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</si>
  <si>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</si>
  <si>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</si>
  <si>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</si>
  <si>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</si>
  <si>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</si>
  <si>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</si>
  <si>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</si>
  <si>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</si>
  <si>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</si>
  <si>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</si>
  <si>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</si>
  <si>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</si>
  <si>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</si>
  <si>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</si>
  <si>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</si>
  <si>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</si>
  <si>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</si>
  <si>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</si>
  <si>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</si>
  <si>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</si>
  <si>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</si>
  <si>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</si>
  <si>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</si>
  <si>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</si>
  <si>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</si>
  <si>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</si>
  <si>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</si>
  <si>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</si>
  <si>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</si>
  <si>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</si>
  <si>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</si>
  <si>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</si>
  <si>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</si>
  <si>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</si>
  <si>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</si>
  <si>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</si>
  <si>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</si>
  <si>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</si>
  <si>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</si>
  <si>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</si>
  <si>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</si>
  <si>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</si>
  <si>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</si>
  <si>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</si>
  <si>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</si>
  <si>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</si>
  <si>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</si>
  <si>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</si>
  <si>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</si>
  <si>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</si>
  <si>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</si>
  <si>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</si>
  <si>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</si>
  <si>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</si>
  <si>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</si>
  <si>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</si>
  <si>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</si>
  <si>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</si>
  <si>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</si>
  <si>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</si>
  <si>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</si>
  <si>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</si>
  <si>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</si>
  <si>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</si>
  <si>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</si>
  <si>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</si>
  <si>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</si>
  <si>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</si>
  <si>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</si>
  <si>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</si>
  <si>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</si>
  <si>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</si>
  <si>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</si>
  <si>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</si>
  <si>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</si>
  <si>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</si>
  <si>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</si>
  <si>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</si>
  <si>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</si>
  <si>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</si>
  <si>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</si>
  <si>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</si>
  <si>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</si>
  <si>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</si>
  <si>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</si>
  <si>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</si>
  <si>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</si>
  <si>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</si>
  <si>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</si>
  <si>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</si>
  <si>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</si>
  <si>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</si>
  <si>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</si>
  <si>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</si>
  <si>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</si>
  <si>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</si>
  <si>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</si>
  <si>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</si>
  <si>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</si>
  <si>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</si>
  <si>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</si>
  <si>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</si>
  <si>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</si>
  <si>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</si>
  <si>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</si>
  <si>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</si>
  <si>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</si>
  <si>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</si>
  <si>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</si>
  <si>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</si>
  <si>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</si>
  <si>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</si>
  <si>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</si>
  <si>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</si>
  <si>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</si>
  <si>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</si>
  <si>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</si>
  <si>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</si>
  <si>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</si>
  <si>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</si>
  <si>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</si>
  <si>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</si>
  <si>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</si>
  <si>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</si>
  <si>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</si>
  <si>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</si>
  <si>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</si>
  <si>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</si>
  <si>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</si>
  <si>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</si>
  <si>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</si>
  <si>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</si>
  <si>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</si>
  <si>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</si>
  <si>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</si>
  <si>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</si>
  <si>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</si>
  <si>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</si>
  <si>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</si>
  <si>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</si>
  <si>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</si>
  <si>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</si>
  <si>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</si>
  <si>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</si>
  <si>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</si>
  <si>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</si>
  <si>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</si>
  <si>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</si>
  <si>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</si>
  <si>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</si>
  <si>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</si>
  <si>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</si>
  <si>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</si>
  <si>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</si>
  <si>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</si>
  <si>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</si>
  <si>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</si>
  <si>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</si>
  <si>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</si>
  <si>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</si>
  <si>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</si>
  <si>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</si>
  <si>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</si>
  <si>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</si>
  <si>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</si>
  <si>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</si>
  <si>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</si>
  <si>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</si>
  <si>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</si>
  <si>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</si>
  <si>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</si>
  <si>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</si>
  <si>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</si>
  <si>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</si>
  <si>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</si>
  <si>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</si>
  <si>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</si>
  <si>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</si>
  <si>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</si>
  <si>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</si>
  <si>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</si>
  <si>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</si>
  <si>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</si>
  <si>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</si>
  <si>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</si>
  <si>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</si>
  <si>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</si>
  <si>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</si>
  <si>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</si>
  <si>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</si>
  <si>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</si>
  <si>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</si>
  <si>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</si>
  <si>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</si>
  <si>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</si>
  <si>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</si>
  <si>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</si>
  <si>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</si>
  <si>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</si>
  <si>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</si>
  <si>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</si>
  <si>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</si>
  <si>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</si>
  <si>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</si>
  <si>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</si>
  <si>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</si>
  <si>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</si>
  <si>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</si>
  <si>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</si>
  <si>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</si>
  <si>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</si>
  <si>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</si>
  <si>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</si>
  <si>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</si>
  <si>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</si>
  <si>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</si>
  <si>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</si>
  <si>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</si>
  <si>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</si>
  <si>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</si>
  <si>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</si>
  <si>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</si>
  <si>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</si>
  <si>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</si>
  <si>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</si>
  <si>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</si>
  <si>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</si>
  <si>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</si>
  <si>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</si>
  <si>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</si>
  <si>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</si>
  <si>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</si>
  <si>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</si>
  <si>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</si>
  <si>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</si>
  <si>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</si>
  <si>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</si>
  <si>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</si>
  <si>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</si>
  <si>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</si>
  <si>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</si>
  <si>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</si>
  <si>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</si>
  <si>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</si>
  <si>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</si>
  <si>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</si>
  <si>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</si>
  <si>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</si>
  <si>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</si>
  <si>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</si>
  <si>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</si>
  <si>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</si>
  <si>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</si>
  <si>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</si>
  <si>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</si>
  <si>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</si>
  <si>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</si>
  <si>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</si>
  <si>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</si>
  <si>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</si>
  <si>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</si>
  <si>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</si>
  <si>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</si>
  <si>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</si>
  <si>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</si>
  <si>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</si>
  <si>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</si>
  <si>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</si>
  <si>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</si>
  <si>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</si>
  <si>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</si>
  <si>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</si>
  <si>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</si>
  <si>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</si>
  <si>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</si>
  <si>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</si>
  <si>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</si>
  <si>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</si>
  <si>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</si>
  <si>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</si>
  <si>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</si>
  <si>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</si>
  <si>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</si>
  <si>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</si>
  <si>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</si>
  <si>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</si>
  <si>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</si>
  <si>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</si>
  <si>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</si>
  <si>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</si>
  <si>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</si>
  <si>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</si>
  <si>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</si>
  <si>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</si>
  <si>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</si>
  <si>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</si>
  <si>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</si>
  <si>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</si>
  <si>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</si>
  <si>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</si>
  <si>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</si>
  <si>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</si>
  <si>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</si>
  <si>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</si>
  <si>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</si>
  <si>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</si>
  <si>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</si>
  <si>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</si>
  <si>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</si>
  <si>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</si>
  <si>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</si>
  <si>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</si>
  <si>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</si>
  <si>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</si>
  <si>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</si>
  <si>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</si>
  <si>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</si>
  <si>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</si>
  <si>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</si>
  <si>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</si>
  <si>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</si>
  <si>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</si>
  <si>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</si>
  <si>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</si>
  <si>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</si>
  <si>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</si>
  <si>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</si>
  <si>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</si>
  <si>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</si>
  <si>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</si>
  <si>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</si>
  <si>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</si>
  <si>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</si>
  <si>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</si>
  <si>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</si>
  <si>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</si>
  <si>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</si>
  <si>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</si>
  <si>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</si>
  <si>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</si>
  <si>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</si>
  <si>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</si>
  <si>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</si>
  <si>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</si>
  <si>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</si>
  <si>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</si>
  <si>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</si>
  <si>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</si>
  <si>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</si>
  <si>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</si>
  <si>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</si>
  <si>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</si>
  <si>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</si>
  <si>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</si>
  <si>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</si>
  <si>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</si>
  <si>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</si>
  <si>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</si>
  <si>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</si>
  <si>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</si>
  <si>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</si>
  <si>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</si>
  <si>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</si>
  <si>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</si>
  <si>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</si>
  <si>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</si>
  <si>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</si>
  <si>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</si>
  <si>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</si>
  <si>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</si>
  <si>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</si>
  <si>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</si>
  <si>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</si>
  <si>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</si>
  <si>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</si>
  <si>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</si>
  <si>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</si>
  <si>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</si>
  <si>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</si>
  <si>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</si>
  <si>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</si>
  <si>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</si>
  <si>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</si>
  <si>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</si>
  <si>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</si>
  <si>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</si>
  <si>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</si>
  <si>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</si>
  <si>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</si>
  <si>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</si>
  <si>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</si>
  <si>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</si>
  <si>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</si>
  <si>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</si>
  <si>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</si>
  <si>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</si>
  <si>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</si>
  <si>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</si>
  <si>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</si>
  <si>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</si>
  <si>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</si>
  <si>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</si>
  <si>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</si>
  <si>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</si>
  <si>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</si>
  <si>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</si>
  <si>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</si>
  <si>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</si>
  <si>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</si>
  <si>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</si>
  <si>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</si>
  <si>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</si>
  <si>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</si>
  <si>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</si>
  <si>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</si>
  <si>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</si>
  <si>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</si>
  <si>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</si>
  <si>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</si>
  <si>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</si>
  <si>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</si>
  <si>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</si>
  <si>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</si>
  <si>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</si>
  <si>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</si>
  <si>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</si>
  <si>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</si>
  <si>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</si>
  <si>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</si>
  <si>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</si>
  <si>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</si>
  <si>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</si>
  <si>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</si>
  <si>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</si>
  <si>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</si>
  <si>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</si>
  <si>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</si>
  <si>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</si>
  <si>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</si>
  <si>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</si>
  <si>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</si>
  <si>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</si>
  <si>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</si>
  <si>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</si>
  <si>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</si>
  <si>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</si>
  <si>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</si>
  <si>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</si>
  <si>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</si>
  <si>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</si>
  <si>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</si>
  <si>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</si>
  <si>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</si>
  <si>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</si>
  <si>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</si>
  <si>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</si>
  <si>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</si>
  <si>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</si>
  <si>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</si>
  <si>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</si>
  <si>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</si>
  <si>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</si>
  <si>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</si>
  <si>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</si>
  <si>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</si>
  <si>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</si>
  <si>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</si>
  <si>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</si>
  <si>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</si>
  <si>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</si>
  <si>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</si>
  <si>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</si>
  <si>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</si>
  <si>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</si>
  <si>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</si>
  <si>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</si>
  <si>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</si>
  <si>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</si>
  <si>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</si>
  <si>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</si>
  <si>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</si>
  <si>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</si>
  <si>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</si>
  <si>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</si>
  <si>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</si>
  <si>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</si>
  <si>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</si>
  <si>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</si>
  <si>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</si>
  <si>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</si>
  <si>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</si>
  <si>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</si>
  <si>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</si>
  <si>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</si>
  <si>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</si>
  <si>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</si>
  <si>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</si>
  <si>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</si>
  <si>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</si>
  <si>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</si>
  <si>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</si>
  <si>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</si>
  <si>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</si>
  <si>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</si>
  <si>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</si>
  <si>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</si>
  <si>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</si>
  <si>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</si>
  <si>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</si>
  <si>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</si>
  <si>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</si>
  <si>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</si>
  <si>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</si>
  <si>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</si>
  <si>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</si>
  <si>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</si>
  <si>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</si>
  <si>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</si>
  <si>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</si>
  <si>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</si>
  <si>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</si>
  <si>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</si>
  <si>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</si>
  <si>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</si>
  <si>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</si>
  <si>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</si>
  <si>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</si>
  <si>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</si>
  <si>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</si>
  <si>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</si>
  <si>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</si>
  <si>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</si>
  <si>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</si>
  <si>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</si>
  <si>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</si>
  <si>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</si>
  <si>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</si>
  <si>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</si>
  <si>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</si>
  <si>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</si>
  <si>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</si>
  <si>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</si>
  <si>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</si>
  <si>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</si>
  <si>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</si>
  <si>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</si>
  <si>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</si>
  <si>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</si>
  <si>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</si>
  <si>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</si>
  <si>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</si>
  <si>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</si>
  <si>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</si>
  <si>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</si>
  <si>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</si>
  <si>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</si>
  <si>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</si>
  <si>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</si>
  <si>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</si>
  <si>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</si>
  <si>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</si>
  <si>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</si>
  <si>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</si>
  <si>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</si>
  <si>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</si>
  <si>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</si>
  <si>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</si>
  <si>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</si>
  <si>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</si>
  <si>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</si>
  <si>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</si>
  <si>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</si>
  <si>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</si>
  <si>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</si>
  <si>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</si>
  <si>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</si>
  <si>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</si>
  <si>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</si>
  <si>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</si>
  <si>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</si>
  <si>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</si>
  <si>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</si>
  <si>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</si>
  <si>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</si>
  <si>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</si>
  <si>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</si>
  <si>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</si>
  <si>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</si>
  <si>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</si>
  <si>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</si>
  <si>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</si>
  <si>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</si>
  <si>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</si>
  <si>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</si>
  <si>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</si>
  <si>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</si>
  <si>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</si>
  <si>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</si>
  <si>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</si>
  <si>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</si>
  <si>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</si>
  <si>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</si>
  <si>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</si>
  <si>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</si>
  <si>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</si>
  <si>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</si>
  <si>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</si>
  <si>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</si>
  <si>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</si>
  <si>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</si>
  <si>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</si>
  <si>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</si>
  <si>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</si>
  <si>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</si>
  <si>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</si>
  <si>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</si>
  <si>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</si>
  <si>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</si>
  <si>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</si>
  <si>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</si>
  <si>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</si>
  <si>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</si>
  <si>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</si>
  <si>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</si>
  <si>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</si>
  <si>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</si>
  <si>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</si>
  <si>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</si>
  <si>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</si>
  <si>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</si>
  <si>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</si>
  <si>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</si>
  <si>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</si>
  <si>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</si>
  <si>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</si>
  <si>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</si>
  <si>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</si>
  <si>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</si>
  <si>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</si>
  <si>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</si>
  <si>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</si>
  <si>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</si>
  <si>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</si>
  <si>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</si>
  <si>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</si>
  <si>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</si>
  <si>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</si>
  <si>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</si>
  <si>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</si>
  <si>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</si>
  <si>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</si>
  <si>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</si>
  <si>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</si>
  <si>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</si>
  <si>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</si>
  <si>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</si>
  <si>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</si>
  <si>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</si>
  <si>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</si>
  <si>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</si>
  <si>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</si>
  <si>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</si>
  <si>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</si>
  <si>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</si>
  <si>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</si>
  <si>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</si>
  <si>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</si>
  <si>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</si>
  <si>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</si>
  <si>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</si>
  <si>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</si>
  <si>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</si>
  <si>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</si>
  <si>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</si>
  <si>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</si>
  <si>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</si>
  <si>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</si>
  <si>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</si>
  <si>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</si>
  <si>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</si>
  <si>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</si>
  <si>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</si>
  <si>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</si>
  <si>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</si>
  <si>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</si>
  <si>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</si>
  <si>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</si>
  <si>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</si>
  <si>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</si>
  <si>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</si>
  <si>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</si>
  <si>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</si>
  <si>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</si>
  <si>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</si>
  <si>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</si>
  <si>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</si>
  <si>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</si>
  <si>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</si>
  <si>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</si>
  <si>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</si>
  <si>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</si>
  <si>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</si>
  <si>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</si>
  <si>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</si>
  <si>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</si>
  <si>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</si>
  <si>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</si>
  <si>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</si>
  <si>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</si>
  <si>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</si>
  <si>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</si>
  <si>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</si>
  <si>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</si>
  <si>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</si>
  <si>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</si>
  <si>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</si>
  <si>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</si>
  <si>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</si>
  <si>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</si>
  <si>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</si>
  <si>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</si>
  <si>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</si>
  <si>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</si>
  <si>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</si>
  <si>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</si>
  <si>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</si>
  <si>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</si>
  <si>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</si>
  <si>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</si>
  <si>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</si>
  <si>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</si>
  <si>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</si>
  <si>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</si>
  <si>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</si>
  <si>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</si>
  <si>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</si>
  <si>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</si>
  <si>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</si>
  <si>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</si>
  <si>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</si>
  <si>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</si>
  <si>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</si>
  <si>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</si>
  <si>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</si>
  <si>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</si>
  <si>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</si>
  <si>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</si>
  <si>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</si>
  <si>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</si>
  <si>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</si>
  <si>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</si>
  <si>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</si>
  <si>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</si>
  <si>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</si>
  <si>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</si>
  <si>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</si>
  <si>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</si>
  <si>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</si>
  <si>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</si>
  <si>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</si>
  <si>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</si>
  <si>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</si>
  <si>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</si>
  <si>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</si>
  <si>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</si>
  <si>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</si>
  <si>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</si>
  <si>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</si>
  <si>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</si>
  <si>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</si>
  <si>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</si>
  <si>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</si>
  <si>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</si>
  <si>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</si>
  <si>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</si>
  <si>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</si>
  <si>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</si>
  <si>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</si>
  <si>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</si>
  <si>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</si>
  <si>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</si>
  <si>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</si>
  <si>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</si>
  <si>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</si>
  <si>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</si>
  <si>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</si>
  <si>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</si>
  <si>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</si>
  <si>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</si>
  <si>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</si>
  <si>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</si>
  <si>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</si>
  <si>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</si>
  <si>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</si>
  <si>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</si>
  <si>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</si>
  <si>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</si>
  <si>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</si>
  <si>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</si>
  <si>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</si>
  <si>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</si>
  <si>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</si>
  <si>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</si>
  <si>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</si>
  <si>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</si>
  <si>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</si>
  <si>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</si>
  <si>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</si>
  <si>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</si>
  <si>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</si>
  <si>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</si>
  <si>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</si>
  <si>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</si>
  <si>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</si>
  <si>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</si>
  <si>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</si>
  <si>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</si>
  <si>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</si>
  <si>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</si>
  <si>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</si>
  <si>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</si>
  <si>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</si>
  <si>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</si>
  <si>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</si>
  <si>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</si>
  <si>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</si>
  <si>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</si>
  <si>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</si>
  <si>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</si>
  <si>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</si>
  <si>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</si>
  <si>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</si>
  <si>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</si>
  <si>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</si>
  <si>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</si>
  <si>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</si>
  <si>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</si>
  <si>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</si>
  <si>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</si>
  <si>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</si>
  <si>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</si>
  <si>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</si>
  <si>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</si>
  <si>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</si>
  <si>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</si>
  <si>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</si>
  <si>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</si>
  <si>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</si>
  <si>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</si>
  <si>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</si>
  <si>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</si>
  <si>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</si>
  <si>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</si>
  <si>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</si>
  <si>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</si>
  <si>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</si>
  <si>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</si>
  <si>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</si>
  <si>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</si>
  <si>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</si>
  <si>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</si>
  <si>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</si>
  <si>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</si>
  <si>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</si>
  <si>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</si>
  <si>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</si>
  <si>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</si>
  <si>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</si>
  <si>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</si>
  <si>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</si>
  <si>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</si>
  <si>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</si>
  <si>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</si>
  <si>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</si>
  <si>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</si>
  <si>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</si>
  <si>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</si>
  <si>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</si>
  <si>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</si>
  <si>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</si>
  <si>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</si>
  <si>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</si>
  <si>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</si>
  <si>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</si>
  <si>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</si>
  <si>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</si>
  <si>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</si>
  <si>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</si>
  <si>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</si>
  <si>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</si>
  <si>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</si>
  <si>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</si>
  <si>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</si>
  <si>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</si>
  <si>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</si>
  <si>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</si>
  <si>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</si>
  <si>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</si>
  <si>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</si>
  <si>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</si>
  <si>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</si>
  <si>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</si>
  <si>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</si>
  <si>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</si>
  <si>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</si>
  <si>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</si>
  <si>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</si>
  <si>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</si>
  <si>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</si>
  <si>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</si>
  <si>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</si>
  <si>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</si>
  <si>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</si>
  <si>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</si>
  <si>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</si>
  <si>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</si>
  <si>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</si>
  <si>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</si>
  <si>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</si>
  <si>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</si>
  <si>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</si>
  <si>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</si>
  <si>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</si>
  <si>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</si>
  <si>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</si>
  <si>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</si>
  <si>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</si>
  <si>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</si>
  <si>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</si>
  <si>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</si>
  <si>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</si>
  <si>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</si>
  <si>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</si>
  <si>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</si>
  <si>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</si>
  <si>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</si>
  <si>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</si>
  <si>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</si>
  <si>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</si>
  <si>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</si>
  <si>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</si>
  <si>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</si>
  <si>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</si>
  <si>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</si>
  <si>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</si>
  <si>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</si>
  <si>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</si>
  <si>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</si>
  <si>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</si>
  <si>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</si>
  <si>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</si>
  <si>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</si>
  <si>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</si>
  <si>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</si>
  <si>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</si>
  <si>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</si>
  <si>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</si>
  <si>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</si>
  <si>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</si>
  <si>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</si>
  <si>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</si>
  <si>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</si>
  <si>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</si>
  <si>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</si>
  <si>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</si>
  <si>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</si>
  <si>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</si>
  <si>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</si>
  <si>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</si>
  <si>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</si>
  <si>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</si>
  <si>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</si>
  <si>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</si>
  <si>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</si>
  <si>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</si>
  <si>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</si>
  <si>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</si>
  <si>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</si>
  <si>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</si>
  <si>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</si>
  <si>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</si>
  <si>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</si>
  <si>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</si>
  <si>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</si>
  <si>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</si>
  <si>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</si>
  <si>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</si>
  <si>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</si>
  <si>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</si>
  <si>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</si>
  <si>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</si>
  <si>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</si>
  <si>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</si>
  <si>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</si>
  <si>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</si>
  <si>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</si>
  <si>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</si>
  <si>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</si>
  <si>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</si>
  <si>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</si>
  <si>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</si>
  <si>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</si>
  <si>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</si>
  <si>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</si>
  <si>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</si>
  <si>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</si>
  <si>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</si>
  <si>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</si>
  <si>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</si>
  <si>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</si>
  <si>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</si>
  <si>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</si>
  <si>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</si>
  <si>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</si>
  <si>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</si>
  <si>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</si>
  <si>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</si>
  <si>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</si>
  <si>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</si>
  <si>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</si>
  <si>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</si>
  <si>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</si>
  <si>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</si>
  <si>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</si>
  <si>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</si>
  <si>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</si>
  <si>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</si>
  <si>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</si>
  <si>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</si>
  <si>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</si>
  <si>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</si>
  <si>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</si>
  <si>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</si>
  <si>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</si>
  <si>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</si>
  <si>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</si>
  <si>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</si>
  <si>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</si>
  <si>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</si>
  <si>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</si>
  <si>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</si>
  <si>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</si>
  <si>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</si>
  <si>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</si>
  <si>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</si>
  <si>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</si>
  <si>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</si>
  <si>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</si>
  <si>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</si>
  <si>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</si>
  <si>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</si>
  <si>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</si>
  <si>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</si>
  <si>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</si>
  <si>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</si>
  <si>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</si>
  <si>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</si>
  <si>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</si>
  <si>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</si>
  <si>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</si>
  <si>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</si>
  <si>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</si>
  <si>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</si>
  <si>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</si>
  <si>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</si>
  <si>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</si>
  <si>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</si>
  <si>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</si>
  <si>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</si>
  <si>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</si>
  <si>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</si>
  <si>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</si>
  <si>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</si>
  <si>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</si>
  <si>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</si>
  <si>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</si>
  <si>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</si>
  <si>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</si>
  <si>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</si>
  <si>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</si>
  <si>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</si>
  <si>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</si>
  <si>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</si>
  <si>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</si>
  <si>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</si>
  <si>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</si>
  <si>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</si>
  <si>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</si>
  <si>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</si>
  <si>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</si>
  <si>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</si>
  <si>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</si>
  <si>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</si>
  <si>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</si>
  <si>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</si>
  <si>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</si>
  <si>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</si>
  <si>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</si>
  <si>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</si>
  <si>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</si>
  <si>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</si>
  <si>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</si>
  <si>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</si>
  <si>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</si>
  <si>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</si>
  <si>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</si>
  <si>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</si>
  <si>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</si>
  <si>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</si>
  <si>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</si>
  <si>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</si>
  <si>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</si>
  <si>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</si>
  <si>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</si>
  <si>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</si>
  <si>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</si>
  <si>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</si>
  <si>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</si>
  <si>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</si>
  <si>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</si>
  <si>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</si>
  <si>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</si>
  <si>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</si>
  <si>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</si>
  <si>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</si>
  <si>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</si>
  <si>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</si>
  <si>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</si>
  <si>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</si>
  <si>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</si>
  <si>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</si>
  <si>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</si>
  <si>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</si>
  <si>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</si>
  <si>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</si>
  <si>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</si>
  <si>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</si>
  <si>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</si>
  <si>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</si>
  <si>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</si>
  <si>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</si>
  <si>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</si>
  <si>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</si>
  <si>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</si>
  <si>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</si>
  <si>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</si>
  <si>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</si>
  <si>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</si>
  <si>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</si>
  <si>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</si>
  <si>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</si>
  <si>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</si>
  <si>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</si>
  <si>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</si>
  <si>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</si>
  <si>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</si>
  <si>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</si>
  <si>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</si>
  <si>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</si>
  <si>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</si>
  <si>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</si>
  <si>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</si>
  <si>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</si>
  <si>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</si>
  <si>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</si>
  <si>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</si>
  <si>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</si>
  <si>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</si>
  <si>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</si>
  <si>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</si>
  <si>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</si>
  <si>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</si>
  <si>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</si>
  <si>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</si>
  <si>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</si>
  <si>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</si>
  <si>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</si>
  <si>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</si>
  <si>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</si>
  <si>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</si>
  <si>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</si>
  <si>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</si>
  <si>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</si>
  <si>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</si>
  <si>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</si>
  <si>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</si>
  <si>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</si>
  <si>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</si>
  <si>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</si>
  <si>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</si>
  <si>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</si>
  <si>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</si>
  <si>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</si>
  <si>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</si>
  <si>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</si>
  <si>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</si>
  <si>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</si>
  <si>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</si>
  <si>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</si>
  <si>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</si>
  <si>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</si>
  <si>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</si>
  <si>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</si>
  <si>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</si>
  <si>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</si>
  <si>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</si>
  <si>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</si>
  <si>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</si>
  <si>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</si>
  <si>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</si>
  <si>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</si>
  <si>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</si>
  <si>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</si>
  <si>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</si>
  <si>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</si>
  <si>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</si>
  <si>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</si>
  <si>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</si>
  <si>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</si>
  <si>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</si>
  <si>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</si>
  <si>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</si>
  <si>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</si>
  <si>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</si>
  <si>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</si>
  <si>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</si>
  <si>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</si>
  <si>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</si>
  <si>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</si>
  <si>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</si>
  <si>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</si>
  <si>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</si>
  <si>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</si>
  <si>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</si>
  <si>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</si>
  <si>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</si>
  <si>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</si>
  <si>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</si>
  <si>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</si>
  <si>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</si>
  <si>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</si>
  <si>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</si>
  <si>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</si>
  <si>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</si>
  <si>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</si>
  <si>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</si>
  <si>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</si>
  <si>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</si>
  <si>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</si>
  <si>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</si>
  <si>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</si>
  <si>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</si>
  <si>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</si>
  <si>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</si>
  <si>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</si>
  <si>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</si>
  <si>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</si>
  <si>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</si>
  <si>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</si>
  <si>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</si>
  <si>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</si>
  <si>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</si>
  <si>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</si>
  <si>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</si>
  <si>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</si>
  <si>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</si>
  <si>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</si>
  <si>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</si>
  <si>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</si>
  <si>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</si>
  <si>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</si>
  <si>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</si>
  <si>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</si>
  <si>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</si>
  <si>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</si>
  <si>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</si>
  <si>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</si>
  <si>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</si>
  <si>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</si>
  <si>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</si>
  <si>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</si>
  <si>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</si>
  <si>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</si>
  <si>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</si>
  <si>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</si>
  <si>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</si>
  <si>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</si>
  <si>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</si>
  <si>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</si>
  <si>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</si>
  <si>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</si>
  <si>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</si>
  <si>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</si>
  <si>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</si>
  <si>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</si>
  <si>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</si>
  <si>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</si>
  <si>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</si>
  <si>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</si>
  <si>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</si>
  <si>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</si>
  <si>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</si>
  <si>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</si>
  <si>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</si>
  <si>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</si>
  <si>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</si>
  <si>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</si>
  <si>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</si>
  <si>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</si>
  <si>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</si>
  <si>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</si>
  <si>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</si>
  <si>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</si>
  <si>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</si>
  <si>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</si>
  <si>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</si>
  <si>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</si>
  <si>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</si>
  <si>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</si>
  <si>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</si>
  <si>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</si>
  <si>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</si>
  <si>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</si>
  <si>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</si>
  <si>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</si>
  <si>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</si>
  <si>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</si>
  <si>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</si>
  <si>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</si>
  <si>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</si>
  <si>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</si>
  <si>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</si>
  <si>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</si>
  <si>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</si>
  <si>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</si>
  <si>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</si>
  <si>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</si>
  <si>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</si>
  <si>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</si>
  <si>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</si>
  <si>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</si>
  <si>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</si>
  <si>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</si>
  <si>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</si>
  <si>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</si>
  <si>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</si>
  <si>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</si>
  <si>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</si>
  <si>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</si>
  <si>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</si>
  <si>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</si>
  <si>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</si>
  <si>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</si>
  <si>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</si>
  <si>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</si>
  <si>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</si>
  <si>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</si>
  <si>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</si>
  <si>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</si>
  <si>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</si>
  <si>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</si>
  <si>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</si>
  <si>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</si>
  <si>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</si>
  <si>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</si>
  <si>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</si>
  <si>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</si>
  <si>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</si>
  <si>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</si>
  <si>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</si>
  <si>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</si>
  <si>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</si>
  <si>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</si>
  <si>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</si>
  <si>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</si>
  <si>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</si>
  <si>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</si>
  <si>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</si>
  <si>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</si>
  <si>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</si>
  <si>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</si>
  <si>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</si>
  <si>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</si>
  <si>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</si>
  <si>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</si>
  <si>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</si>
  <si>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</si>
  <si>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</si>
  <si>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</si>
  <si>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</si>
  <si>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</si>
  <si>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</si>
  <si>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</si>
  <si>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</si>
  <si>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</si>
  <si>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</si>
  <si>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</si>
  <si>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</si>
  <si>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</si>
  <si>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</si>
  <si>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</si>
  <si>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</si>
  <si>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</si>
  <si>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</si>
  <si>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</si>
  <si>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</si>
  <si>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</si>
  <si>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</si>
  <si>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</si>
  <si>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</si>
  <si>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</si>
  <si>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</si>
  <si>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</si>
  <si>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</si>
  <si>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</si>
  <si>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</si>
  <si>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</si>
  <si>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</si>
  <si>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</si>
  <si>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</si>
  <si>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</si>
  <si>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</si>
  <si>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</si>
  <si>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</si>
  <si>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</si>
  <si>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</si>
  <si>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</si>
  <si>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</si>
  <si>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</si>
  <si>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</si>
  <si>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</si>
  <si>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</si>
  <si>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</si>
  <si>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</si>
  <si>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</si>
  <si>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</si>
  <si>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</si>
  <si>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</si>
  <si>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</si>
  <si>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</si>
  <si>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</si>
  <si>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</si>
  <si>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</si>
  <si>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</si>
  <si>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</si>
  <si>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</si>
  <si>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</si>
  <si>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</si>
  <si>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</si>
  <si>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</si>
  <si>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</si>
  <si>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</si>
  <si>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</si>
  <si>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</si>
  <si>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</si>
  <si>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</si>
  <si>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</si>
  <si>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</si>
  <si>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</si>
  <si>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</si>
  <si>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</si>
  <si>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</si>
  <si>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</si>
  <si>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</si>
  <si>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</si>
  <si>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</si>
  <si>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</si>
  <si>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</si>
  <si>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</si>
  <si>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</si>
  <si>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</si>
  <si>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</si>
  <si>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</si>
  <si>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</si>
  <si>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</si>
  <si>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</si>
  <si>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</si>
  <si>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</si>
  <si>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</si>
  <si>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</si>
  <si>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</si>
  <si>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</si>
  <si>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</si>
  <si>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</si>
  <si>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</si>
  <si>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</si>
  <si>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</si>
  <si>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</si>
  <si>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</si>
  <si>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</si>
  <si>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</si>
  <si>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</si>
  <si>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</si>
  <si>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</si>
  <si>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</si>
  <si>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</si>
  <si>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</si>
  <si>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</si>
  <si>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</si>
  <si>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</si>
  <si>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</si>
  <si>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</si>
  <si>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</si>
  <si>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</si>
  <si>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</si>
  <si>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</si>
  <si>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</si>
  <si>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</si>
  <si>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</si>
  <si>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</si>
  <si>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</si>
  <si>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</si>
  <si>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</si>
  <si>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</si>
  <si>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</si>
  <si>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</si>
  <si>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</si>
  <si>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</si>
  <si>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</si>
  <si>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</si>
  <si>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</si>
  <si>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</si>
  <si>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</si>
  <si>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</si>
  <si>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</si>
  <si>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</si>
  <si>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</si>
  <si>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</si>
  <si>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</si>
  <si>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</si>
  <si>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</si>
  <si>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</si>
  <si>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</si>
  <si>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</si>
  <si>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</si>
  <si>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</si>
  <si>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</si>
  <si>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</si>
  <si>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</si>
  <si>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</si>
  <si>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</si>
  <si>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</si>
  <si>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</si>
  <si>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</si>
  <si>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</si>
  <si>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</si>
  <si>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</si>
  <si>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</si>
  <si>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</si>
  <si>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</si>
  <si>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</si>
  <si>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</si>
  <si>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</si>
  <si>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</si>
  <si>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</si>
  <si>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</si>
  <si>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</si>
  <si>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</si>
  <si>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</si>
  <si>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</si>
  <si>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</si>
  <si>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</si>
  <si>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</si>
  <si>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</si>
  <si>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</si>
  <si>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</si>
  <si>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</si>
  <si>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</si>
  <si>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</si>
  <si>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</si>
  <si>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</si>
  <si>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</si>
  <si>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</si>
  <si>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</si>
  <si>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</si>
  <si>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</si>
  <si>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</si>
  <si>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</si>
  <si>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</si>
  <si>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</si>
  <si>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</si>
  <si>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</si>
  <si>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</si>
  <si>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</si>
  <si>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</si>
  <si>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</si>
  <si>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</si>
  <si>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</si>
  <si>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</si>
  <si>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</si>
  <si>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</si>
  <si>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</si>
  <si>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</si>
  <si>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</si>
  <si>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</si>
  <si>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</si>
  <si>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</si>
  <si>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</si>
  <si>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</si>
  <si>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</si>
  <si>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</si>
  <si>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</si>
  <si>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</si>
  <si>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</si>
  <si>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</si>
  <si>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</si>
  <si>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</si>
  <si>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</si>
  <si>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</si>
  <si>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</si>
  <si>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</si>
  <si>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</si>
  <si>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</si>
  <si>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</si>
  <si>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</si>
  <si>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</si>
  <si>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</si>
  <si>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</si>
  <si>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</si>
  <si>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</si>
  <si>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</si>
  <si>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</si>
  <si>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</si>
  <si>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</si>
  <si>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</si>
  <si>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</si>
  <si>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</si>
  <si>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</si>
  <si>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</si>
  <si>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</si>
  <si>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</si>
  <si>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</si>
  <si>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</si>
  <si>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</si>
  <si>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</si>
  <si>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</si>
  <si>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</si>
  <si>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</si>
  <si>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</si>
  <si>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</si>
  <si>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</si>
  <si>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</si>
  <si>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</si>
  <si>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</si>
  <si>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</si>
  <si>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</si>
  <si>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</si>
  <si>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</si>
  <si>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</si>
  <si>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</si>
  <si>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</si>
  <si>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</si>
  <si>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</si>
  <si>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</si>
  <si>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</si>
  <si>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</si>
  <si>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</si>
  <si>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</si>
  <si>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</si>
  <si>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</si>
  <si>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</si>
  <si>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</si>
  <si>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</si>
  <si>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</si>
  <si>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</si>
  <si>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</si>
  <si>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</si>
  <si>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</si>
  <si>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</si>
  <si>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</si>
  <si>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</si>
  <si>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</si>
  <si>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</si>
  <si>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</si>
  <si>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</si>
  <si>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</si>
  <si>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</si>
  <si>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</si>
  <si>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</si>
  <si>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</si>
  <si>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</si>
  <si>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</si>
  <si>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</si>
  <si>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</si>
  <si>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</si>
  <si>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</si>
  <si>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</si>
  <si>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</si>
  <si>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</si>
  <si>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</si>
  <si>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</si>
  <si>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</si>
  <si>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</si>
  <si>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</si>
  <si>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</si>
  <si>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</si>
  <si>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</si>
  <si>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</si>
  <si>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</si>
  <si>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</si>
  <si>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</si>
  <si>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</si>
  <si>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</si>
  <si>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</si>
  <si>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</si>
  <si>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</si>
  <si>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</si>
  <si>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</si>
  <si>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</si>
  <si>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</si>
  <si>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</si>
  <si>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</si>
  <si>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</si>
  <si>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</si>
  <si>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</si>
  <si>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</si>
  <si>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</si>
  <si>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</si>
  <si>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</si>
  <si>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</si>
  <si>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</si>
  <si>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</si>
  <si>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</si>
  <si>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</si>
  <si>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</si>
  <si>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</si>
  <si>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</si>
  <si>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</si>
  <si>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</si>
  <si>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</si>
  <si>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</si>
  <si>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</si>
  <si>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</si>
  <si>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</si>
  <si>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</si>
  <si>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</si>
  <si>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</si>
  <si>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</si>
  <si>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</si>
  <si>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</si>
  <si>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</si>
  <si>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</si>
  <si>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</si>
  <si>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</si>
  <si>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</si>
  <si>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</si>
  <si>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</si>
  <si>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</si>
  <si>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</si>
  <si>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</si>
  <si>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</si>
  <si>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</si>
  <si>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</si>
  <si>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</si>
  <si>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</si>
  <si>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</si>
  <si>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</si>
  <si>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</si>
  <si>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</si>
  <si>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</si>
  <si>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</si>
  <si>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</si>
  <si>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</si>
  <si>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</si>
  <si>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</si>
  <si>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</si>
  <si>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</si>
  <si>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</si>
  <si>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</si>
  <si>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</si>
  <si>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</si>
  <si>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</si>
  <si>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</si>
  <si>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</si>
  <si>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</si>
  <si>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</si>
  <si>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</si>
  <si>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</si>
  <si>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</si>
  <si>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</si>
  <si>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</si>
  <si>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</si>
  <si>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</si>
  <si>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</si>
  <si>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</si>
  <si>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</si>
  <si>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</si>
  <si>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</si>
  <si>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</si>
  <si>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</si>
  <si>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</si>
  <si>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</si>
  <si>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</si>
  <si>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</si>
  <si>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</si>
  <si>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</si>
  <si>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</si>
  <si>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</si>
  <si>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</si>
  <si>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</si>
  <si>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</si>
  <si>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</si>
  <si>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</si>
  <si>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</si>
  <si>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</si>
  <si>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</si>
  <si>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</si>
  <si>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</si>
  <si>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</si>
  <si>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</si>
  <si>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</si>
  <si>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</si>
  <si>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</si>
  <si>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</si>
  <si>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</si>
  <si>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</si>
  <si>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</si>
  <si>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</si>
  <si>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</si>
  <si>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</si>
  <si>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</si>
  <si>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</si>
  <si>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</si>
  <si>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</si>
  <si>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</si>
  <si>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</si>
  <si>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</si>
  <si>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</si>
  <si>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</si>
  <si>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</si>
  <si>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</si>
  <si>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</si>
  <si>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</si>
  <si>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</si>
  <si>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</si>
  <si>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</si>
  <si>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</si>
  <si>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</si>
  <si>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</si>
  <si>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</si>
  <si>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</si>
  <si>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</si>
  <si>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</si>
  <si>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</si>
  <si>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</si>
  <si>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</si>
  <si>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</si>
  <si>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</si>
  <si>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</si>
  <si>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</si>
  <si>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</si>
  <si>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</si>
  <si>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</si>
  <si>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</si>
  <si>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</si>
  <si>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</si>
  <si>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</si>
  <si>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</si>
  <si>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</si>
  <si>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</si>
  <si>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</si>
  <si>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</si>
  <si>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</si>
  <si>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</si>
  <si>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</si>
  <si>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</si>
  <si>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</si>
  <si>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</si>
  <si>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</si>
  <si>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</si>
  <si>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</si>
  <si>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</si>
  <si>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</si>
  <si>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</si>
  <si>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</si>
  <si>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</si>
  <si>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</si>
  <si>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</si>
  <si>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</si>
  <si>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</si>
  <si>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</si>
  <si>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</si>
  <si>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</si>
  <si>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</si>
  <si>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</si>
  <si>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</si>
  <si>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</si>
  <si>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</si>
  <si>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</si>
  <si>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</si>
  <si>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</si>
  <si>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</si>
  <si>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</si>
  <si>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</si>
  <si>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</si>
  <si>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</si>
  <si>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</si>
  <si>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</si>
  <si>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</si>
  <si>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</si>
  <si>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</si>
  <si>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</si>
  <si>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</si>
  <si>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</si>
  <si>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</si>
  <si>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</si>
  <si>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</si>
  <si>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</si>
  <si>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</si>
  <si>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</si>
  <si>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</si>
  <si>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</si>
  <si>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</si>
  <si>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</si>
  <si>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</si>
  <si>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</si>
  <si>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</si>
  <si>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</si>
  <si>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</si>
  <si>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</si>
  <si>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</si>
  <si>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</si>
  <si>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</si>
  <si>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</si>
  <si>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</si>
  <si>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</si>
  <si>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</si>
  <si>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</si>
  <si>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</si>
  <si>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</si>
  <si>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</si>
  <si>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</si>
  <si>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</si>
  <si>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</si>
  <si>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</si>
  <si>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</si>
  <si>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</si>
  <si>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</si>
  <si>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</si>
  <si>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</si>
  <si>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</si>
  <si>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</si>
  <si>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</si>
  <si>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</si>
  <si>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</si>
  <si>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</si>
  <si>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</si>
  <si>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</si>
  <si>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</si>
  <si>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</si>
  <si>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</si>
  <si>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</si>
  <si>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</si>
  <si>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</si>
  <si>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</si>
  <si>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</si>
  <si>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</si>
  <si>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</si>
  <si>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</si>
  <si>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</si>
  <si>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</si>
  <si>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</si>
  <si>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</si>
  <si>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</si>
  <si>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</si>
  <si>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</si>
  <si>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</si>
  <si>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</si>
  <si>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</si>
  <si>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</si>
  <si>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</si>
  <si>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</si>
  <si>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</si>
  <si>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</si>
  <si>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</si>
  <si>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</si>
  <si>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</si>
  <si>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</si>
  <si>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</si>
  <si>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</si>
  <si>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</si>
  <si>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</si>
  <si>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</si>
  <si>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</si>
  <si>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</si>
  <si>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</si>
  <si>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</si>
  <si>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</si>
  <si>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</si>
  <si>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</si>
  <si>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</si>
  <si>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</si>
  <si>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</si>
  <si>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</si>
  <si>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</si>
  <si>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</si>
  <si>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</si>
  <si>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</si>
  <si>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</si>
  <si>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</si>
  <si>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</si>
  <si>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</si>
  <si>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</si>
  <si>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</si>
  <si>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</si>
  <si>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</si>
  <si>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</si>
  <si>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</si>
  <si>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</si>
  <si>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</si>
  <si>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</si>
  <si>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</si>
  <si>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</si>
  <si>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</si>
  <si>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</si>
  <si>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</si>
  <si>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</si>
  <si>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</si>
  <si>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</si>
  <si>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</si>
  <si>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</si>
  <si>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</si>
  <si>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</si>
  <si>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</si>
  <si>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</si>
  <si>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</si>
  <si>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</si>
  <si>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</si>
  <si>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</si>
  <si>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</si>
  <si>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</si>
  <si>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</si>
  <si>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</si>
  <si>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</si>
  <si>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</si>
  <si>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</si>
  <si>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</si>
  <si>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</si>
  <si>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</si>
  <si>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</si>
  <si>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</si>
  <si>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</si>
  <si>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</si>
  <si>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</si>
  <si>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</si>
  <si>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</si>
  <si>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</si>
  <si>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</si>
  <si>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</si>
  <si>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</si>
  <si>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</si>
  <si>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</si>
  <si>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</si>
  <si>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</si>
  <si>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</si>
  <si>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</si>
  <si>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</si>
  <si>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</si>
  <si>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</si>
  <si>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</si>
  <si>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</si>
  <si>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</si>
  <si>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</si>
  <si>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</si>
  <si>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</si>
  <si>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</si>
  <si>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</si>
  <si>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</si>
  <si>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</si>
  <si>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</si>
  <si>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</si>
  <si>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</si>
  <si>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</si>
  <si>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</si>
  <si>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</si>
  <si>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</si>
  <si>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</si>
  <si>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</si>
  <si>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</si>
  <si>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</si>
  <si>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</si>
  <si>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</si>
  <si>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</si>
  <si>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</si>
  <si>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</si>
  <si>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</si>
  <si>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</si>
  <si>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</si>
  <si>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</si>
  <si>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</si>
  <si>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</si>
  <si>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</si>
  <si>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</si>
  <si>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</si>
  <si>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</si>
  <si>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</si>
  <si>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</si>
  <si>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</si>
  <si>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</si>
  <si>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</si>
  <si>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</si>
  <si>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</si>
  <si>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</si>
  <si>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</si>
  <si>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</si>
  <si>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</si>
  <si>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</si>
  <si>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</si>
  <si>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</si>
  <si>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</si>
  <si>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</si>
  <si>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</si>
  <si>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</si>
  <si>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</si>
  <si>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</si>
  <si>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</si>
  <si>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</si>
  <si>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</si>
  <si>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</si>
  <si>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</si>
  <si>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</si>
  <si>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</si>
  <si>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</si>
  <si>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</si>
  <si>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</si>
  <si>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</si>
  <si>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</si>
  <si>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</si>
  <si>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</si>
  <si>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</si>
  <si>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</si>
  <si>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</si>
  <si>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</si>
  <si>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</si>
  <si>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</si>
  <si>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</si>
  <si>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</si>
  <si>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</si>
  <si>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</si>
  <si>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</si>
  <si>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</si>
  <si>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</si>
  <si>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</si>
  <si>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</si>
  <si>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</si>
  <si>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</si>
  <si>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</si>
  <si>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</si>
  <si>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</si>
  <si>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</si>
  <si>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</si>
  <si>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</si>
  <si>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</si>
  <si>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</si>
  <si>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</si>
  <si>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</si>
  <si>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</si>
  <si>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</si>
  <si>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</si>
  <si>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</si>
  <si>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</si>
  <si>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</si>
  <si>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</si>
  <si>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</si>
  <si>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</si>
  <si>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</si>
  <si>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</si>
  <si>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</si>
  <si>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</si>
  <si>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</si>
  <si>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</si>
  <si>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</si>
  <si>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</si>
  <si>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</si>
  <si>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</si>
  <si>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</si>
  <si>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</si>
  <si>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</si>
  <si>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</si>
  <si>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</si>
  <si>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</si>
  <si>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</si>
  <si>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</si>
  <si>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</si>
  <si>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</si>
  <si>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</si>
  <si>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</si>
  <si>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</si>
  <si>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</si>
  <si>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</si>
  <si>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</si>
  <si>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</si>
  <si>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</si>
  <si>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</si>
  <si>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</si>
  <si>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</si>
  <si>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</si>
  <si>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</si>
  <si>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</si>
  <si>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</si>
  <si>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</si>
  <si>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</si>
  <si>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</si>
  <si>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</si>
  <si>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</si>
  <si>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</si>
  <si>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</si>
  <si>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</si>
  <si>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</si>
  <si>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</si>
  <si>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</si>
  <si>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</si>
  <si>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</si>
  <si>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</si>
  <si>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</si>
  <si>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</si>
  <si>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</si>
  <si>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</si>
  <si>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</si>
  <si>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</si>
  <si>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</si>
  <si>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</si>
  <si>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</si>
  <si>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</si>
  <si>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</si>
  <si>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</si>
  <si>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</si>
  <si>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</si>
  <si>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</si>
  <si>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</si>
  <si>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</si>
  <si>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</si>
  <si>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</si>
  <si>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</si>
  <si>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</si>
  <si>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</si>
  <si>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</si>
  <si>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</si>
  <si>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</si>
  <si>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</si>
  <si>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</si>
  <si>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</si>
  <si>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</si>
  <si>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</si>
  <si>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</si>
  <si>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</si>
  <si>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</si>
  <si>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</si>
  <si>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</si>
  <si>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</si>
  <si>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</si>
  <si>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</si>
  <si>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</si>
  <si>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</si>
  <si>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</si>
  <si>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</si>
  <si>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</si>
  <si>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</si>
  <si>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</si>
  <si>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</si>
  <si>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</si>
  <si>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</si>
  <si>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</si>
  <si>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</si>
  <si>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</si>
  <si>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</si>
  <si>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</si>
  <si>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</si>
  <si>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</si>
  <si>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</si>
  <si>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</si>
  <si>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</si>
  <si>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</si>
  <si>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</si>
  <si>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</si>
  <si>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</si>
  <si>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</si>
  <si>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</si>
  <si>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</si>
  <si>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</si>
  <si>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</si>
  <si>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</si>
  <si>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</si>
  <si>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</si>
  <si>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</si>
  <si>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</si>
  <si>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</si>
  <si>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</si>
  <si>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</si>
  <si>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</si>
  <si>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</si>
  <si>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</si>
  <si>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</si>
  <si>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</si>
  <si>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</si>
  <si>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</si>
  <si>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</si>
  <si>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</si>
  <si>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</si>
  <si>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</si>
  <si>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</si>
  <si>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</si>
  <si>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</si>
  <si>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</si>
  <si>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</si>
  <si>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</si>
  <si>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</si>
  <si>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</si>
  <si>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</si>
  <si>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</si>
  <si>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</si>
  <si>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</si>
  <si>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</si>
  <si>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</si>
  <si>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</si>
  <si>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</si>
  <si>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</si>
  <si>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</si>
  <si>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</si>
  <si>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</si>
  <si>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</si>
  <si>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</si>
  <si>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</si>
  <si>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</si>
  <si>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</si>
  <si>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</si>
  <si>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</si>
  <si>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</si>
  <si>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</si>
  <si>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</si>
  <si>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</si>
  <si>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</si>
  <si>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</si>
  <si>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</si>
  <si>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</si>
  <si>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</si>
  <si>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</si>
  <si>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</si>
  <si>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</si>
  <si>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</si>
  <si>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</si>
  <si>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</si>
  <si>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</si>
  <si>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</si>
  <si>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</si>
  <si>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</si>
  <si>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</si>
  <si>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</si>
  <si>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</si>
  <si>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</si>
  <si>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</si>
  <si>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</si>
  <si>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</si>
  <si>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</si>
  <si>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</si>
  <si>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</si>
  <si>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</si>
  <si>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</si>
  <si>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</si>
  <si>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</si>
  <si>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</si>
  <si>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</si>
  <si>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</si>
  <si>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</si>
  <si>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</si>
  <si>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</si>
  <si>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</si>
  <si>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</si>
  <si>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</si>
  <si>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</si>
  <si>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</si>
  <si>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</si>
  <si>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</si>
  <si>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</si>
  <si>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</si>
  <si>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</si>
  <si>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</si>
  <si>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</si>
  <si>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</si>
  <si>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</si>
  <si>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</si>
  <si>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</si>
  <si>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</si>
  <si>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</si>
  <si>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</si>
  <si>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</si>
  <si>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</si>
  <si>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</si>
  <si>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</si>
  <si>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</si>
  <si>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</si>
  <si>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</si>
  <si>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</si>
  <si>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</si>
  <si>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</si>
  <si>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</si>
  <si>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</si>
  <si>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</si>
  <si>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</si>
  <si>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</si>
  <si>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</si>
  <si>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</si>
  <si>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</si>
  <si>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</si>
  <si>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</si>
  <si>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</si>
  <si>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</si>
  <si>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</si>
  <si>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</si>
  <si>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</si>
  <si>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</si>
  <si>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</si>
  <si>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</si>
  <si>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</si>
  <si>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</si>
  <si>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</si>
  <si>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</si>
  <si>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</si>
  <si>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</si>
  <si>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</si>
  <si>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</si>
  <si>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</si>
  <si>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</si>
  <si>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</si>
  <si>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</si>
  <si>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</si>
  <si>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</si>
  <si>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</si>
  <si>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</si>
  <si>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</si>
  <si>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</si>
  <si>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</si>
  <si>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</si>
  <si>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</si>
  <si>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</si>
  <si>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</si>
  <si>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</si>
  <si>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</si>
  <si>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</si>
  <si>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</si>
  <si>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</si>
  <si>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</si>
  <si>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</si>
  <si>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</si>
  <si>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</si>
  <si>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</si>
  <si>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</si>
  <si>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</si>
  <si>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</si>
  <si>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</si>
  <si>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</si>
  <si>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</si>
  <si>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</si>
  <si>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</si>
  <si>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</si>
  <si>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</si>
  <si>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</si>
  <si>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</si>
  <si>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</si>
  <si>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</si>
  <si>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</si>
  <si>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</si>
  <si>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</si>
  <si>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</si>
  <si>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</si>
  <si>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</si>
  <si>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</si>
  <si>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</si>
  <si>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</si>
  <si>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</si>
  <si>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</si>
  <si>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</si>
  <si>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</si>
  <si>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</si>
  <si>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</si>
  <si>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</si>
  <si>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</si>
  <si>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</si>
  <si>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</si>
  <si>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</si>
  <si>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</si>
  <si>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</si>
  <si>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</si>
  <si>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</si>
  <si>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</si>
  <si>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</si>
  <si>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</si>
  <si>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</si>
  <si>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</si>
  <si>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</si>
  <si>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</si>
  <si>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</si>
  <si>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</si>
  <si>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</si>
  <si>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</si>
  <si>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</si>
  <si>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</si>
  <si>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</si>
  <si>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</si>
  <si>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</si>
  <si>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</si>
  <si>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</si>
  <si>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</si>
  <si>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</si>
  <si>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</si>
  <si>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</si>
  <si>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</si>
  <si>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</si>
  <si>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</si>
  <si>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</si>
  <si>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</si>
  <si>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</si>
  <si>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</si>
  <si>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</si>
  <si>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</si>
  <si>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</si>
  <si>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</si>
  <si>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</si>
  <si>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</si>
  <si>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</si>
  <si>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</si>
  <si>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</si>
  <si>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</si>
  <si>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</si>
  <si>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</si>
  <si>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</si>
  <si>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</si>
  <si>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</si>
  <si>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</si>
  <si>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</si>
  <si>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</si>
  <si>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</si>
  <si>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</si>
  <si>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</si>
  <si>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</si>
  <si>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</si>
  <si>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</si>
  <si>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</si>
  <si>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</si>
  <si>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</si>
  <si>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</si>
  <si>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</si>
  <si>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</si>
  <si>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</si>
  <si>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</si>
  <si>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</si>
  <si>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</si>
  <si>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</si>
  <si>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</si>
  <si>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</si>
  <si>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</si>
  <si>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</si>
  <si>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</si>
  <si>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</si>
  <si>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</si>
  <si>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</si>
  <si>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</si>
  <si>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</si>
  <si>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</si>
  <si>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</si>
  <si>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</si>
  <si>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</si>
  <si>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</si>
  <si>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</si>
  <si>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</si>
  <si>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</si>
  <si>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</si>
  <si>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</si>
  <si>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</si>
  <si>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</si>
  <si>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</si>
  <si>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</si>
  <si>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</si>
  <si>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</si>
  <si>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</si>
  <si>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</si>
  <si>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</si>
  <si>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</si>
  <si>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</si>
  <si>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</si>
  <si>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</si>
  <si>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</si>
  <si>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</si>
  <si>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</si>
  <si>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</si>
  <si>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</si>
  <si>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</si>
  <si>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</si>
  <si>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</si>
  <si>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</si>
  <si>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</si>
  <si>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</si>
  <si>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</si>
  <si>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</si>
  <si>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</si>
  <si>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</si>
  <si>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</si>
  <si>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</si>
  <si>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</si>
  <si>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</si>
  <si>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</si>
  <si>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</si>
  <si>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</si>
  <si>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</si>
  <si>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</si>
  <si>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</si>
  <si>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</si>
  <si>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</si>
  <si>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</si>
  <si>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</si>
  <si>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</si>
  <si>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</si>
  <si>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</si>
  <si>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</si>
  <si>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</si>
  <si>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</si>
  <si>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</si>
  <si>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</si>
  <si>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</si>
  <si>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</si>
  <si>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</si>
  <si>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</si>
  <si>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</si>
  <si>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</si>
  <si>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</si>
  <si>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</si>
  <si>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</si>
  <si>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</si>
  <si>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</si>
  <si>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</si>
  <si>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</si>
  <si>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</si>
  <si>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</si>
  <si>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</si>
  <si>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</si>
  <si>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</si>
  <si>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</si>
  <si>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</si>
  <si>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</si>
  <si>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</si>
  <si>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</si>
  <si>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</si>
  <si>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</si>
  <si>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</si>
  <si>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</si>
  <si>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</si>
  <si>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</si>
  <si>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</si>
  <si>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</si>
  <si>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</si>
  <si>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</si>
  <si>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</si>
  <si>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</si>
  <si>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</si>
  <si>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</si>
  <si>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</si>
  <si>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</si>
  <si>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</si>
  <si>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</si>
  <si>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</si>
  <si>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</si>
  <si>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</si>
  <si>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</si>
  <si>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</si>
  <si>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</si>
  <si>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</si>
  <si>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</si>
  <si>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</si>
  <si>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</si>
  <si>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</si>
  <si>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</si>
  <si>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</si>
  <si>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</si>
  <si>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</si>
  <si>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</si>
  <si>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</si>
  <si>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</si>
  <si>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</si>
  <si>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</si>
  <si>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</si>
  <si>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</si>
  <si>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</si>
  <si>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</si>
  <si>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</si>
  <si>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</si>
  <si>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</si>
  <si>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</si>
  <si>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</si>
  <si>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</si>
  <si>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</si>
  <si>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</si>
  <si>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</si>
  <si>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</si>
  <si>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</si>
  <si>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</si>
  <si>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</si>
  <si>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</si>
  <si>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</si>
  <si>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</si>
  <si>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</si>
  <si>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</si>
  <si>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</si>
  <si>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</si>
  <si>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</si>
  <si>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</si>
  <si>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</si>
  <si>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</si>
  <si>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</si>
  <si>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</si>
  <si>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</si>
  <si>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</si>
  <si>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</si>
  <si>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</si>
  <si>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</si>
  <si>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</si>
  <si>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</si>
  <si>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</si>
  <si>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</si>
  <si>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</si>
  <si>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</si>
  <si>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</si>
  <si>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</si>
  <si>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</si>
  <si>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</si>
  <si>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</si>
  <si>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</si>
  <si>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</si>
  <si>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</si>
  <si>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</si>
  <si>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</si>
  <si>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</si>
  <si>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</si>
  <si>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</si>
  <si>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</si>
  <si>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</si>
  <si>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</si>
  <si>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</si>
  <si>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</si>
  <si>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</si>
  <si>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</si>
  <si>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</si>
  <si>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</si>
  <si>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</si>
  <si>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</si>
  <si>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</si>
  <si>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</si>
  <si>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</si>
  <si>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</si>
  <si>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</si>
  <si>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</si>
  <si>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</si>
  <si>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</si>
  <si>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</si>
  <si>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</si>
  <si>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</si>
  <si>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</si>
  <si>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</si>
  <si>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</si>
  <si>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</si>
  <si>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</si>
  <si>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</si>
  <si>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</si>
  <si>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</si>
  <si>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</si>
  <si>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</si>
  <si>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</si>
  <si>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</si>
  <si>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</si>
  <si>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</si>
  <si>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</si>
  <si>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</si>
  <si>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</si>
  <si>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</si>
  <si>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</si>
  <si>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</si>
  <si>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</si>
  <si>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</si>
  <si>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</si>
  <si>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</si>
  <si>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</si>
  <si>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</si>
  <si>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</si>
  <si>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</si>
  <si>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</si>
  <si>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</si>
  <si>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</si>
  <si>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</si>
  <si>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</si>
  <si>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</si>
  <si>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</si>
  <si>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</si>
  <si>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</si>
  <si>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</si>
  <si>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</si>
  <si>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</si>
  <si>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</si>
  <si>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</si>
  <si>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</si>
  <si>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</si>
  <si>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</si>
  <si>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</si>
  <si>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</si>
  <si>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</si>
  <si>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</si>
  <si>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</si>
  <si>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</si>
  <si>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</si>
  <si>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</si>
  <si>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</si>
  <si>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</si>
  <si>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</si>
  <si>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</si>
  <si>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</si>
  <si>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</si>
  <si>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</si>
  <si>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</si>
  <si>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</si>
  <si>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</si>
  <si>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</si>
  <si>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</si>
  <si>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</si>
  <si>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</si>
  <si>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</si>
  <si>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</si>
  <si>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</si>
  <si>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</si>
  <si>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</si>
  <si>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</si>
  <si>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</si>
  <si>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</si>
  <si>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</si>
  <si>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</si>
  <si>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</si>
  <si>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</si>
  <si>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</si>
  <si>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</si>
  <si>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</si>
  <si>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</si>
  <si>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</si>
  <si>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</si>
  <si>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</si>
  <si>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</si>
  <si>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</si>
  <si>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</si>
  <si>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</si>
  <si>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</si>
  <si>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</si>
  <si>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</si>
  <si>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</si>
  <si>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</si>
  <si>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</si>
  <si>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</si>
  <si>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</si>
  <si>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</si>
  <si>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</si>
  <si>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</si>
  <si>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</si>
  <si>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</si>
  <si>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</si>
  <si>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</si>
  <si>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</si>
  <si>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</si>
  <si>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</si>
  <si>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</si>
  <si>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</si>
  <si>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</si>
  <si>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</si>
  <si>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</si>
  <si>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</si>
  <si>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</si>
  <si>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</si>
  <si>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</si>
  <si>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</si>
  <si>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</si>
  <si>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</si>
  <si>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</si>
  <si>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</si>
  <si>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</si>
  <si>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</si>
  <si>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</si>
  <si>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</si>
  <si>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</si>
  <si>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</si>
  <si>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</si>
  <si>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</si>
  <si>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</si>
  <si>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</si>
  <si>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</si>
  <si>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</si>
  <si>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</si>
  <si>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</si>
  <si>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</si>
  <si>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</si>
  <si>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</si>
  <si>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</si>
  <si>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</si>
  <si>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</si>
  <si>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</si>
  <si>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</si>
  <si>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</si>
  <si>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</si>
  <si>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</si>
  <si>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</si>
  <si>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</si>
  <si>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</si>
  <si>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</si>
  <si>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</si>
  <si>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</si>
  <si>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</si>
  <si>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</si>
  <si>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</si>
  <si>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</si>
  <si>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</si>
  <si>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</si>
  <si>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</si>
  <si>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</si>
  <si>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</si>
  <si>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</si>
  <si>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</si>
  <si>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</si>
  <si>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</si>
  <si>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</si>
  <si>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</si>
  <si>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</si>
  <si>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</si>
  <si>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</si>
  <si>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</si>
  <si>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</si>
  <si>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</si>
  <si>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</si>
  <si>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</si>
  <si>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</si>
  <si>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</si>
  <si>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</si>
  <si>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</si>
  <si>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</si>
  <si>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</si>
  <si>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</si>
  <si>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</si>
  <si>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</si>
  <si>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</si>
  <si>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</si>
  <si>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</si>
  <si>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</si>
  <si>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</si>
  <si>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</si>
  <si>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</si>
  <si>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</si>
  <si>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</si>
  <si>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</si>
  <si>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</si>
  <si>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</si>
  <si>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</si>
  <si>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</si>
  <si>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</si>
  <si>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</si>
  <si>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</si>
  <si>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</si>
  <si>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</si>
  <si>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</si>
  <si>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</si>
  <si>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</si>
  <si>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</si>
  <si>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</si>
  <si>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</si>
  <si>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</si>
  <si>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</si>
  <si>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</si>
  <si>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</si>
  <si>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</si>
  <si>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</si>
  <si>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</si>
  <si>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</si>
  <si>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</si>
  <si>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</si>
  <si>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</si>
  <si>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</si>
  <si>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</si>
  <si>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</si>
  <si>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</si>
  <si>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</si>
  <si>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</si>
  <si>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</si>
  <si>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</si>
  <si>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</si>
  <si>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</si>
  <si>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</si>
  <si>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</si>
  <si>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</si>
  <si>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</si>
  <si>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</si>
  <si>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</si>
  <si>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</si>
  <si>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</si>
  <si>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</si>
  <si>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</si>
  <si>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</si>
  <si>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</si>
  <si>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</si>
  <si>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</si>
  <si>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</si>
  <si>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</si>
  <si>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</si>
  <si>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</si>
  <si>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</si>
  <si>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</si>
  <si>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</si>
  <si>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</si>
  <si>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</si>
  <si>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</si>
  <si>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</si>
  <si>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</si>
  <si>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</si>
  <si>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</si>
  <si>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</si>
  <si>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</si>
  <si>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</si>
  <si>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</si>
  <si>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</si>
  <si>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</si>
  <si>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</si>
  <si>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</si>
  <si>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</si>
  <si>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</si>
  <si>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</si>
  <si>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</si>
  <si>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</si>
  <si>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</si>
  <si>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</si>
  <si>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</si>
  <si>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</si>
  <si>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</si>
  <si>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</si>
  <si>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</si>
  <si>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</si>
  <si>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</si>
  <si>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</si>
  <si>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</si>
  <si>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</si>
  <si>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</si>
  <si>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</si>
  <si>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</si>
  <si>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</si>
  <si>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</si>
  <si>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</si>
  <si>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</si>
  <si>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</si>
  <si>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</si>
  <si>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</si>
  <si>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</si>
  <si>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</si>
  <si>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</si>
  <si>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</si>
  <si>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</si>
  <si>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</si>
  <si>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</si>
  <si>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</si>
  <si>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</si>
  <si>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</si>
  <si>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</si>
  <si>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</si>
  <si>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</si>
  <si>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</si>
  <si>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</si>
  <si>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</si>
  <si>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</si>
  <si>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</si>
  <si>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</si>
  <si>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</si>
  <si>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</si>
  <si>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</si>
  <si>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</si>
  <si>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</si>
  <si>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</si>
  <si>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</si>
  <si>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</si>
  <si>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</si>
  <si>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</si>
  <si>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</si>
  <si>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</si>
  <si>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</si>
  <si>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</si>
  <si>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</si>
  <si>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</si>
  <si>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</si>
  <si>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</si>
  <si>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</si>
  <si>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</si>
  <si>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</si>
  <si>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</si>
  <si>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</si>
  <si>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</si>
  <si>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</si>
  <si>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</si>
  <si>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</si>
  <si>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</si>
  <si>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</si>
  <si>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</si>
  <si>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</si>
  <si>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</si>
  <si>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</si>
  <si>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</si>
  <si>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</si>
  <si>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</si>
  <si>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</si>
  <si>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</si>
  <si>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</si>
  <si>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</si>
  <si>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</si>
  <si>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</si>
  <si>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</si>
  <si>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</si>
  <si>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</si>
  <si>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</si>
  <si>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</si>
  <si>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</si>
  <si>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</si>
  <si>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</si>
  <si>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</si>
  <si>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</si>
  <si>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</si>
  <si>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</si>
  <si>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</si>
  <si>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</si>
  <si>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</si>
  <si>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</si>
  <si>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</si>
  <si>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</si>
  <si>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</si>
  <si>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</si>
  <si>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</si>
  <si>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</si>
  <si>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</si>
  <si>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</si>
  <si>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</si>
  <si>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</si>
  <si>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</si>
  <si>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</si>
  <si>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</si>
  <si>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</si>
  <si>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</si>
  <si>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</si>
  <si>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</si>
  <si>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</si>
  <si>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</si>
  <si>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</si>
  <si>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</si>
  <si>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</si>
  <si>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</si>
  <si>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</si>
  <si>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</si>
  <si>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</si>
  <si>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</si>
  <si>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</si>
  <si>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</si>
  <si>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</si>
  <si>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</si>
  <si>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</si>
  <si>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</si>
  <si>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</si>
  <si>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</si>
  <si>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</si>
  <si>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</si>
  <si>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</si>
  <si>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</si>
  <si>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</si>
  <si>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</si>
  <si>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</si>
  <si>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</si>
  <si>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</si>
  <si>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</si>
  <si>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</si>
  <si>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</si>
  <si>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</si>
  <si>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</si>
  <si>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</si>
  <si>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</si>
  <si>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</si>
  <si>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</si>
  <si>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</si>
  <si>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</si>
  <si>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</si>
  <si>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</si>
  <si>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</si>
  <si>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</si>
  <si>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</si>
  <si>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</si>
  <si>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</si>
  <si>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</si>
  <si>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</si>
  <si>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</si>
  <si>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</si>
  <si>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</si>
  <si>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</si>
  <si>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</si>
  <si>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</si>
  <si>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</si>
  <si>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</si>
  <si>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</si>
  <si>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</si>
  <si>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</si>
  <si>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</si>
  <si>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</si>
  <si>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</si>
  <si>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</si>
  <si>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</si>
  <si>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</si>
  <si>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</si>
  <si>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</si>
  <si>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</si>
  <si>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</si>
  <si>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</si>
  <si>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</si>
  <si>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</si>
  <si>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</si>
  <si>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</si>
  <si>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</si>
  <si>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</si>
  <si>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</si>
  <si>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</si>
  <si>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</si>
  <si>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</si>
  <si>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</si>
  <si>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</si>
  <si>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</si>
  <si>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</si>
  <si>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</si>
  <si>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</si>
  <si>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</si>
  <si>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</si>
  <si>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</si>
  <si>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</si>
  <si>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</si>
  <si>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</si>
  <si>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</si>
  <si>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</si>
  <si>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</si>
  <si>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</si>
  <si>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</si>
  <si>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</si>
  <si>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</si>
  <si>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</si>
  <si>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</si>
  <si>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</si>
  <si>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</si>
  <si>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</si>
  <si>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</si>
  <si>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</si>
  <si>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</si>
  <si>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</si>
  <si>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</si>
  <si>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</si>
  <si>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</si>
  <si>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</si>
  <si>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</si>
  <si>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</si>
  <si>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</si>
  <si>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</si>
  <si>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</si>
  <si>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</si>
  <si>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</si>
  <si>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</si>
  <si>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</si>
  <si>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</si>
  <si>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</si>
  <si>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</si>
  <si>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</si>
  <si>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</si>
  <si>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</si>
  <si>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</si>
  <si>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</si>
  <si>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</si>
  <si>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</si>
  <si>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</si>
  <si>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</si>
  <si>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</si>
  <si>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</si>
  <si>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</si>
  <si>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</si>
  <si>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</si>
  <si>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</si>
  <si>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</si>
  <si>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</si>
  <si>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</si>
  <si>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</si>
  <si>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</si>
  <si>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</si>
  <si>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</si>
  <si>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</si>
  <si>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</si>
  <si>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</si>
  <si>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</si>
  <si>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</si>
  <si>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</si>
  <si>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</si>
  <si>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</si>
  <si>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</si>
  <si>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</si>
  <si>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</si>
  <si>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</si>
  <si>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</si>
  <si>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</si>
  <si>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</si>
  <si>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</si>
  <si>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</si>
  <si>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</si>
  <si>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</si>
  <si>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</si>
  <si>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</si>
  <si>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</si>
  <si>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</si>
  <si>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</si>
  <si>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</si>
  <si>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</si>
  <si>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</si>
  <si>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</si>
  <si>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</si>
  <si>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</si>
  <si>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</si>
  <si>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</si>
  <si>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</si>
  <si>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</si>
  <si>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</si>
  <si>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</si>
  <si>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</si>
  <si>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</si>
  <si>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</si>
  <si>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</si>
  <si>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</si>
  <si>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</si>
  <si>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</si>
  <si>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</si>
  <si>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</si>
  <si>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</si>
  <si>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</si>
  <si>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</si>
  <si>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</si>
  <si>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</si>
  <si>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</si>
  <si>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</si>
  <si>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</si>
  <si>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</si>
  <si>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</si>
  <si>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</si>
  <si>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</si>
  <si>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</si>
  <si>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</si>
  <si>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</si>
  <si>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</si>
  <si>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</si>
  <si>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</si>
  <si>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</si>
  <si>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</si>
  <si>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</si>
  <si>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</si>
  <si>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</si>
  <si>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</si>
  <si>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</si>
  <si>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</si>
  <si>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</si>
  <si>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</si>
  <si>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</si>
  <si>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</si>
  <si>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</si>
  <si>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</si>
  <si>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</si>
  <si>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</si>
  <si>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</si>
  <si>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</si>
  <si>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</si>
  <si>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</si>
  <si>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</si>
  <si>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</si>
  <si>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</si>
  <si>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</si>
  <si>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</si>
  <si>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</si>
  <si>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</si>
  <si>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</si>
  <si>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</si>
  <si>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</si>
  <si>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</si>
  <si>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</si>
  <si>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</si>
  <si>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</si>
  <si>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</si>
  <si>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</si>
  <si>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</si>
  <si>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</si>
  <si>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</si>
  <si>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</si>
  <si>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</si>
  <si>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</si>
  <si>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</si>
  <si>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</si>
  <si>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</si>
  <si>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</si>
  <si>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</si>
  <si>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</si>
  <si>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</si>
  <si>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</si>
  <si>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</si>
  <si>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</si>
  <si>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</si>
  <si>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</si>
  <si>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</si>
  <si>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</si>
  <si>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</si>
  <si>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</si>
  <si>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</si>
  <si>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</si>
  <si>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</si>
  <si>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</si>
  <si>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</si>
  <si>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</si>
  <si>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</si>
  <si>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</si>
  <si>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</si>
  <si>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</si>
  <si>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</si>
  <si>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</si>
  <si>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</si>
  <si>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</si>
  <si>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</si>
  <si>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</si>
  <si>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</si>
  <si>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</si>
  <si>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</si>
  <si>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</si>
  <si>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</si>
  <si>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</si>
  <si>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</si>
  <si>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</si>
  <si>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</si>
  <si>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</si>
  <si>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</si>
  <si>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</si>
  <si>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</si>
  <si>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</si>
  <si>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</si>
  <si>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</si>
  <si>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</si>
  <si>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</si>
  <si>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</si>
  <si>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</si>
  <si>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</si>
  <si>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</si>
  <si>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</si>
  <si>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</si>
  <si>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</si>
  <si>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</si>
  <si>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</si>
  <si>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</si>
  <si>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</si>
  <si>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</si>
  <si>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</si>
  <si>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</si>
  <si>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</si>
  <si>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</si>
  <si>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</si>
  <si>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</si>
  <si>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</si>
  <si>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</si>
  <si>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</si>
  <si>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</si>
  <si>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</si>
  <si>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</si>
  <si>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</si>
  <si>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</si>
  <si>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</si>
  <si>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</si>
  <si>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</si>
  <si>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</si>
  <si>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</si>
  <si>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</si>
  <si>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</si>
  <si>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</si>
  <si>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</si>
  <si>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</si>
  <si>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</si>
  <si>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</si>
  <si>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</si>
  <si>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</si>
  <si>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</si>
  <si>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</si>
  <si>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</si>
  <si>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</si>
  <si>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</si>
  <si>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</si>
  <si>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</si>
  <si>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</si>
  <si>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</si>
  <si>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</si>
  <si>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</si>
  <si>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</si>
  <si>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</si>
  <si>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</si>
  <si>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</si>
  <si>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</si>
  <si>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</si>
  <si>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</si>
  <si>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</si>
  <si>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</si>
  <si>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</si>
  <si>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</si>
  <si>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</si>
  <si>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</si>
  <si>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</si>
  <si>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</si>
  <si>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</si>
  <si>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</si>
  <si>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</si>
  <si>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</si>
  <si>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</si>
  <si>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</si>
  <si>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</si>
  <si>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</si>
  <si>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</si>
  <si>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</si>
  <si>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</si>
  <si>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</si>
  <si>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</si>
  <si>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</si>
  <si>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</si>
  <si>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</si>
  <si>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</si>
  <si>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</si>
  <si>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</si>
  <si>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</si>
  <si>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</si>
  <si>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</si>
  <si>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</si>
  <si>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</si>
  <si>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</si>
  <si>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</si>
  <si>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</si>
  <si>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</si>
  <si>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</si>
  <si>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</si>
  <si>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</si>
  <si>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</si>
  <si>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</si>
  <si>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</si>
  <si>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</si>
  <si>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</si>
  <si>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</si>
  <si>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</si>
  <si>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</si>
  <si>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</si>
  <si>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</si>
  <si>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</si>
  <si>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</si>
  <si>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</si>
  <si>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</si>
  <si>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</si>
  <si>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</si>
  <si>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</si>
  <si>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</si>
  <si>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</si>
  <si>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</si>
  <si>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</si>
  <si>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</si>
  <si>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</si>
  <si>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</si>
  <si>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</si>
  <si>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</si>
  <si>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</si>
  <si>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</si>
  <si>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</si>
  <si>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</si>
  <si>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</si>
  <si>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</si>
  <si>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</si>
  <si>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</si>
  <si>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</si>
  <si>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</si>
  <si>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</si>
  <si>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</si>
  <si>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</si>
  <si>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</si>
  <si>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</si>
  <si>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</si>
  <si>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</si>
  <si>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</si>
  <si>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</si>
  <si>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</si>
  <si>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</si>
  <si>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</si>
  <si>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</si>
  <si>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</si>
  <si>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</si>
  <si>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</si>
  <si>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</si>
  <si>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</si>
  <si>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</si>
  <si>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</si>
  <si>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</si>
  <si>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</si>
  <si>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</si>
  <si>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</si>
  <si>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</si>
  <si>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</si>
  <si>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</si>
  <si>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</si>
  <si>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</si>
  <si>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</si>
  <si>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</si>
  <si>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</si>
  <si>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</si>
  <si>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</si>
  <si>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</si>
  <si>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</si>
  <si>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</si>
  <si>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</si>
  <si>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</si>
  <si>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</si>
  <si>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</si>
  <si>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</si>
  <si>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</si>
  <si>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</si>
  <si>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</si>
  <si>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</si>
  <si>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</si>
  <si>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</si>
  <si>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</si>
  <si>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</si>
  <si>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</si>
  <si>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</si>
  <si>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</si>
  <si>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</si>
  <si>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</si>
  <si>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</si>
  <si>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</si>
  <si>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</si>
  <si>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</si>
  <si>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</si>
  <si>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</si>
  <si>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</si>
  <si>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</si>
  <si>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</si>
  <si>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</si>
  <si>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</si>
  <si>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</si>
  <si>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</si>
  <si>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</si>
  <si>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</si>
  <si>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</si>
  <si>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</si>
  <si>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</si>
  <si>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</si>
  <si>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</si>
  <si>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</si>
  <si>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</si>
  <si>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</si>
  <si>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</si>
  <si>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</si>
  <si>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</si>
  <si>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</si>
  <si>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</si>
  <si>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</si>
  <si>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</si>
  <si>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</si>
  <si>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</si>
  <si>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</si>
  <si>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</si>
  <si>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</si>
  <si>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</si>
  <si>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</si>
  <si>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</si>
  <si>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</si>
  <si>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</si>
  <si>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</si>
  <si>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</si>
  <si>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</si>
  <si>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</si>
  <si>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</si>
  <si>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</si>
  <si>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</si>
  <si>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</si>
  <si>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</si>
  <si>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</si>
  <si>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</si>
  <si>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</si>
  <si>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</si>
  <si>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</si>
  <si>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</si>
  <si>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</si>
  <si>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</si>
  <si>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</si>
  <si>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</si>
  <si>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</si>
  <si>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</si>
  <si>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</si>
  <si>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</si>
  <si>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</si>
  <si>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</si>
  <si>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</si>
  <si>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</si>
  <si>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</si>
  <si>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</si>
  <si>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</si>
  <si>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</si>
  <si>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</si>
  <si>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</si>
  <si>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</si>
  <si>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</si>
  <si>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</si>
  <si>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</si>
  <si>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</si>
  <si>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</si>
  <si>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</si>
  <si>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</si>
  <si>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</si>
  <si>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</si>
  <si>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</si>
  <si>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</si>
  <si>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</si>
  <si>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</si>
  <si>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</si>
  <si>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</si>
  <si>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</si>
  <si>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</si>
  <si>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</si>
  <si>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</si>
  <si>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</si>
  <si>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</si>
  <si>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</si>
  <si>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</si>
  <si>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</si>
  <si>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</si>
  <si>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</si>
  <si>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</si>
  <si>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</si>
  <si>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</si>
  <si>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</si>
  <si>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</si>
  <si>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</si>
  <si>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</si>
  <si>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</si>
  <si>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</si>
  <si>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</si>
  <si>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</si>
  <si>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</si>
  <si>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</si>
  <si>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</si>
  <si>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</si>
  <si>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</si>
  <si>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</si>
  <si>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</si>
  <si>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</si>
  <si>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</si>
  <si>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</si>
  <si>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</si>
  <si>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</si>
  <si>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</si>
  <si>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</si>
  <si>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</si>
  <si>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</si>
  <si>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</si>
  <si>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</si>
  <si>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</si>
  <si>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</si>
  <si>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</si>
  <si>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</si>
  <si>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</si>
  <si>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</si>
  <si>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</si>
  <si>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</si>
  <si>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</si>
  <si>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</si>
  <si>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</si>
  <si>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</si>
  <si>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</si>
  <si>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</si>
  <si>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</si>
  <si>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</si>
  <si>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</si>
  <si>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</si>
  <si>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</si>
  <si>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</si>
  <si>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</si>
  <si>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</si>
  <si>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</si>
  <si>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</si>
  <si>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</si>
  <si>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</si>
  <si>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</si>
  <si>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</si>
  <si>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</si>
  <si>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</si>
  <si>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</si>
  <si>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</si>
  <si>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</si>
  <si>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</si>
  <si>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</si>
  <si>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</si>
  <si>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</si>
  <si>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</si>
  <si>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</si>
  <si>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</si>
  <si>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</si>
  <si>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</si>
  <si>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</si>
  <si>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</si>
  <si>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</si>
  <si>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</si>
  <si>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</si>
  <si>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</si>
  <si>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</si>
  <si>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</si>
  <si>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</si>
  <si>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</si>
  <si>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</si>
  <si>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</si>
  <si>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</si>
  <si>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</si>
  <si>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</si>
  <si>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</si>
  <si>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</si>
  <si>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</si>
  <si>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</si>
  <si>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</si>
  <si>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</si>
  <si>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</si>
  <si>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</si>
  <si>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</si>
  <si>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</si>
  <si>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</si>
  <si>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</si>
  <si>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</si>
  <si>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</si>
  <si>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</si>
  <si>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</si>
  <si>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</si>
  <si>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</si>
  <si>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</si>
  <si>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</si>
  <si>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</si>
  <si>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</si>
  <si>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</si>
  <si>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</si>
  <si>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</si>
  <si>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</si>
  <si>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</si>
  <si>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</si>
  <si>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</si>
  <si>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</si>
  <si>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</si>
  <si>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</si>
  <si>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</si>
  <si>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</si>
  <si>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</si>
  <si>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</si>
  <si>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</si>
  <si>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</si>
  <si>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</si>
  <si>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</si>
  <si>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</si>
  <si>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</si>
  <si>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</si>
  <si>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</si>
  <si>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</si>
  <si>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</si>
  <si>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</si>
  <si>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</si>
  <si>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</si>
  <si>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</si>
  <si>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</si>
  <si>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</si>
  <si>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</si>
  <si>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</si>
  <si>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</si>
  <si>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</si>
  <si>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</si>
  <si>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</si>
  <si>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</si>
  <si>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</si>
  <si>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</si>
  <si>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</si>
  <si>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</si>
  <si>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</si>
  <si>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</si>
  <si>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</si>
  <si>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</si>
  <si>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</si>
  <si>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</si>
  <si>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</si>
  <si>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</si>
  <si>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</si>
  <si>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</si>
  <si>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</si>
  <si>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</si>
  <si>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</si>
  <si>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</si>
  <si>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</si>
  <si>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</si>
  <si>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</si>
  <si>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</si>
  <si>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</si>
  <si>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</si>
  <si>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</si>
  <si>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</si>
  <si>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</si>
  <si>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</si>
  <si>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</si>
  <si>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</si>
  <si>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</si>
  <si>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</si>
  <si>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</si>
  <si>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</si>
  <si>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</si>
  <si>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</si>
  <si>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</si>
  <si>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</si>
  <si>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</si>
  <si>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</si>
  <si>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</si>
  <si>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</si>
  <si>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</si>
  <si>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</si>
  <si>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</si>
  <si>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</si>
  <si>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</si>
  <si>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</si>
  <si>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</si>
  <si>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</si>
  <si>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</si>
  <si>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</si>
  <si>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</si>
  <si>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</si>
  <si>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</si>
  <si>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</si>
  <si>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</si>
  <si>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</si>
  <si>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</si>
  <si>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</si>
  <si>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</si>
  <si>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</si>
  <si>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</si>
  <si>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</si>
  <si>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</si>
  <si>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</si>
  <si>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</si>
  <si>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</si>
  <si>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</si>
  <si>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</si>
  <si>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</si>
  <si>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</si>
  <si>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</si>
  <si>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</si>
  <si>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</si>
  <si>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</si>
  <si>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</si>
  <si>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</si>
  <si>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</si>
  <si>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</si>
  <si>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</si>
  <si>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</si>
  <si>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</si>
  <si>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</si>
  <si>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</si>
  <si>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</si>
  <si>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</si>
  <si>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</si>
  <si>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</si>
  <si>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</si>
  <si>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</si>
  <si>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</si>
  <si>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</si>
  <si>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</si>
  <si>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</si>
  <si>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</si>
  <si>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</si>
  <si>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</si>
  <si>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</si>
  <si>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</si>
  <si>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</si>
  <si>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</si>
  <si>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</si>
  <si>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</si>
  <si>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</si>
  <si>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</si>
  <si>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</si>
  <si>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</si>
  <si>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</si>
  <si>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</si>
  <si>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</si>
  <si>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</si>
  <si>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</si>
  <si>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</si>
  <si>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</si>
  <si>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</si>
  <si>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</si>
  <si>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</si>
  <si>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</si>
  <si>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</si>
  <si>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</si>
  <si>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</si>
  <si>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</si>
  <si>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</si>
  <si>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</si>
  <si>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</si>
  <si>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</si>
  <si>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</si>
  <si>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</si>
  <si>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</si>
  <si>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</si>
  <si>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</si>
  <si>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</si>
  <si>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</si>
  <si>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</si>
  <si>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</si>
  <si>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</si>
  <si>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</si>
  <si>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</si>
  <si>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</si>
  <si>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</si>
  <si>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</si>
  <si>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</si>
  <si>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</si>
  <si>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</si>
  <si>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</si>
  <si>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</si>
  <si>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</si>
  <si>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</si>
  <si>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</si>
  <si>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</si>
  <si>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</si>
  <si>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</si>
  <si>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</si>
  <si>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</si>
  <si>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</si>
  <si>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</si>
  <si>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</si>
  <si>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</si>
  <si>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</si>
  <si>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</si>
  <si>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</si>
  <si>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</si>
  <si>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</si>
  <si>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</si>
  <si>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</si>
  <si>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</si>
  <si>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</si>
  <si>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</si>
  <si>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</si>
  <si>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</si>
  <si>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</si>
  <si>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</si>
  <si>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</si>
  <si>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</si>
  <si>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</si>
  <si>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</si>
  <si>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</si>
  <si>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</si>
  <si>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</si>
  <si>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</si>
  <si>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</si>
  <si>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</si>
  <si>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</si>
  <si>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</si>
  <si>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</si>
  <si>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</si>
  <si>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</si>
  <si>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</si>
  <si>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</si>
  <si>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</si>
  <si>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</si>
  <si>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</si>
  <si>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</si>
  <si>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</si>
  <si>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</si>
  <si>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</si>
  <si>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</si>
  <si>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</si>
  <si>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</si>
  <si>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</si>
  <si>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</si>
  <si>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</si>
  <si>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</si>
  <si>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</si>
  <si>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</si>
  <si>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</si>
  <si>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</si>
  <si>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</si>
  <si>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</si>
  <si>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</si>
  <si>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</si>
  <si>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</si>
  <si>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</si>
  <si>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</si>
  <si>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</si>
  <si>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</si>
  <si>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</si>
  <si>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</si>
  <si>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</si>
  <si>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</si>
  <si>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</si>
  <si>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</si>
  <si>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</si>
  <si>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</si>
  <si>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</si>
  <si>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</si>
  <si>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</si>
  <si>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</si>
  <si>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</si>
  <si>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</si>
  <si>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</si>
  <si>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</si>
  <si>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</si>
  <si>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</si>
  <si>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</si>
  <si>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</si>
  <si>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</si>
  <si>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</si>
  <si>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</si>
  <si>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</si>
  <si>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</si>
  <si>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</si>
  <si>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</si>
  <si>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</si>
  <si>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</si>
  <si>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</si>
  <si>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</si>
  <si>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</si>
  <si>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</si>
  <si>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</si>
  <si>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</si>
  <si>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</si>
  <si>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</si>
  <si>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</si>
  <si>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</si>
  <si>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</si>
  <si>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</si>
  <si>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</si>
  <si>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</si>
  <si>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</si>
  <si>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</si>
  <si>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</si>
  <si>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</si>
  <si>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</si>
  <si>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</si>
  <si>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</si>
  <si>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</si>
  <si>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</si>
  <si>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</si>
  <si>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</si>
  <si>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</si>
  <si>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</si>
  <si>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</si>
  <si>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</si>
  <si>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</si>
  <si>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</si>
  <si>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</si>
  <si>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</si>
  <si>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</si>
  <si>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</si>
  <si>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</si>
  <si>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</si>
  <si>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</si>
  <si>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</si>
  <si>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</si>
  <si>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</si>
  <si>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</si>
  <si>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</si>
  <si>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</si>
  <si>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</si>
  <si>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</si>
  <si>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</si>
  <si>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</si>
  <si>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</si>
  <si>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</si>
  <si>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</si>
  <si>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</si>
  <si>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</si>
  <si>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</si>
  <si>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</si>
  <si>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</si>
  <si>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</si>
  <si>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</si>
  <si>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</si>
  <si>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</si>
  <si>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</si>
  <si>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</si>
  <si>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</si>
  <si>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</si>
  <si>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</si>
  <si>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</si>
  <si>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</si>
  <si>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</si>
  <si>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</si>
  <si>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</si>
  <si>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</si>
  <si>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</si>
  <si>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</si>
  <si>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</si>
  <si>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</si>
  <si>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</si>
  <si>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</si>
  <si>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</si>
  <si>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</si>
  <si>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</si>
  <si>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</si>
  <si>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</si>
  <si>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</si>
  <si>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</si>
  <si>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</si>
  <si>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</si>
  <si>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</si>
  <si>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</si>
  <si>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</si>
  <si>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</si>
  <si>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</si>
  <si>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</si>
  <si>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</si>
  <si>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</si>
  <si>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</si>
  <si>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</si>
  <si>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</si>
  <si>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</si>
  <si>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</si>
  <si>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</si>
  <si>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</si>
  <si>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</si>
  <si>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</si>
  <si>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</si>
  <si>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</si>
  <si>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</si>
  <si>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</si>
  <si>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</si>
  <si>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</si>
  <si>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</si>
  <si>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</si>
  <si>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</si>
  <si>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</si>
  <si>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</si>
  <si>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</si>
  <si>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</si>
  <si>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</si>
  <si>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</si>
  <si>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</si>
  <si>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</si>
  <si>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</si>
  <si>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</si>
  <si>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</si>
  <si>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</si>
  <si>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</si>
  <si>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</si>
  <si>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</si>
  <si>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</si>
  <si>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</si>
  <si>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</si>
  <si>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</si>
  <si>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</si>
  <si>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</si>
  <si>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</si>
  <si>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</si>
  <si>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</si>
  <si>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</si>
  <si>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</si>
  <si>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</si>
  <si>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</si>
  <si>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</si>
  <si>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</si>
  <si>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</si>
  <si>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</si>
  <si>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</si>
  <si>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</si>
  <si>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</si>
  <si>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</si>
  <si>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</si>
  <si>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</si>
  <si>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</si>
  <si>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</si>
  <si>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</si>
  <si>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</si>
  <si>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</si>
  <si>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</si>
  <si>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</si>
  <si>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</si>
  <si>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</si>
  <si>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</si>
  <si>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</si>
  <si>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</si>
  <si>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</si>
  <si>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</si>
  <si>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</si>
  <si>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</si>
  <si>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</si>
  <si>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</si>
  <si>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</si>
  <si>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</si>
  <si>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</si>
  <si>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</si>
  <si>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</si>
  <si>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</si>
  <si>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</si>
  <si>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</si>
  <si>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</si>
  <si>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</si>
  <si>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</si>
  <si>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</si>
  <si>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</si>
  <si>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</si>
  <si>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</si>
  <si>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</si>
  <si>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</si>
  <si>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</si>
  <si>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</si>
  <si>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</si>
  <si>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</si>
  <si>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</si>
  <si>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</si>
  <si>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</si>
  <si>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</si>
  <si>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</si>
  <si>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</si>
  <si>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</si>
  <si>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</si>
  <si>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</si>
  <si>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</si>
  <si>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</si>
  <si>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</si>
  <si>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</si>
  <si>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</si>
  <si>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</si>
  <si>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</si>
  <si>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</si>
  <si>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</si>
  <si>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</si>
  <si>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</si>
  <si>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</si>
  <si>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</si>
  <si>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</si>
  <si>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</si>
  <si>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</si>
  <si>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</si>
  <si>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</si>
  <si>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</si>
  <si>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</si>
  <si>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</si>
  <si>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</si>
  <si>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</si>
  <si>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</si>
  <si>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</si>
  <si>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</si>
  <si>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</si>
  <si>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</si>
  <si>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</si>
  <si>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</si>
  <si>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</si>
  <si>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</si>
  <si>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</si>
  <si>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</si>
  <si>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</si>
  <si>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</si>
  <si>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</si>
  <si>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</si>
  <si>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</si>
  <si>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</si>
  <si>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</si>
  <si>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</si>
  <si>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</si>
  <si>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</si>
  <si>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</si>
  <si>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</si>
  <si>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</si>
  <si>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</si>
  <si>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</si>
  <si>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</si>
  <si>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</si>
  <si>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</si>
  <si>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</si>
  <si>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</si>
  <si>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</si>
  <si>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</si>
  <si>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</si>
  <si>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</si>
  <si>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</si>
  <si>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</si>
  <si>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</si>
  <si>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</si>
  <si>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</si>
  <si>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</si>
  <si>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</si>
  <si>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</si>
  <si>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</si>
  <si>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</si>
  <si>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</si>
  <si>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</si>
  <si>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</si>
  <si>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</si>
  <si>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</si>
  <si>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</si>
  <si>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</si>
  <si>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</si>
  <si>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</si>
  <si>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</si>
  <si>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</si>
  <si>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</si>
  <si>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</si>
  <si>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</si>
  <si>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</si>
  <si>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</si>
  <si>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</si>
  <si>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</si>
  <si>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</si>
  <si>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</si>
  <si>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</si>
  <si>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</si>
  <si>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</si>
  <si>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</si>
  <si>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</si>
  <si>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</si>
  <si>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</si>
  <si>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</si>
  <si>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</si>
  <si>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</si>
  <si>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</si>
  <si>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</si>
  <si>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</si>
  <si>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</si>
  <si>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</si>
  <si>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</si>
  <si>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</si>
  <si>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</si>
  <si>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</si>
  <si>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</si>
  <si>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</si>
  <si>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</si>
  <si>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</si>
  <si>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</si>
  <si>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</si>
  <si>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</si>
  <si>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</si>
  <si>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</si>
  <si>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</si>
  <si>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</si>
  <si>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</si>
  <si>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</si>
  <si>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</si>
  <si>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</si>
  <si>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</si>
  <si>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</si>
  <si>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</si>
  <si>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</si>
  <si>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</si>
  <si>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</si>
  <si>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</si>
  <si>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</si>
  <si>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</si>
  <si>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</si>
  <si>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</si>
  <si>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</si>
  <si>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</si>
  <si>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</si>
  <si>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</si>
  <si>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</si>
  <si>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</si>
  <si>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</si>
  <si>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</si>
  <si>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</si>
  <si>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</si>
  <si>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</si>
  <si>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</si>
  <si>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</si>
  <si>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</si>
  <si>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</si>
  <si>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</si>
  <si>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</si>
  <si>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</si>
  <si>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</si>
  <si>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</si>
  <si>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</si>
  <si>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</si>
  <si>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</si>
  <si>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</si>
  <si>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</si>
  <si>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</si>
  <si>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</si>
  <si>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</si>
  <si>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</si>
  <si>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</si>
  <si>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</si>
  <si>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</si>
  <si>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</si>
  <si>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</si>
  <si>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</si>
  <si>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</si>
  <si>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</si>
  <si>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</si>
  <si>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</si>
  <si>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</si>
  <si>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</si>
  <si>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</si>
  <si>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</si>
  <si>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</si>
  <si>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</si>
  <si>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</si>
  <si>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</si>
  <si>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</si>
  <si>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</si>
  <si>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</si>
  <si>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</si>
  <si>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</si>
  <si>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</si>
  <si>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</si>
  <si>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</si>
  <si>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</si>
  <si>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</si>
  <si>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</si>
  <si>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</si>
  <si>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</si>
  <si>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</si>
  <si>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</si>
  <si>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</si>
  <si>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</si>
  <si>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</si>
  <si>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</si>
  <si>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</si>
  <si>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</si>
  <si>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</si>
  <si>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</si>
  <si>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</si>
  <si>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</si>
  <si>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</si>
  <si>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</si>
  <si>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</si>
  <si>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</si>
  <si>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</si>
  <si>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</si>
  <si>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</si>
  <si>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</si>
  <si>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</si>
  <si>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</si>
  <si>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</si>
  <si>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</si>
  <si>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</si>
  <si>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</si>
  <si>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</si>
  <si>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</si>
  <si>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</si>
  <si>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</si>
  <si>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</si>
  <si>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</si>
  <si>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</si>
  <si>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</si>
  <si>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</si>
  <si>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</si>
  <si>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</si>
  <si>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</si>
  <si>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</si>
  <si>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</si>
  <si>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</si>
  <si>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</si>
  <si>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</si>
  <si>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</si>
  <si>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</si>
  <si>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</si>
  <si>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</si>
  <si>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</si>
  <si>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</si>
  <si>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</si>
  <si>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</si>
  <si>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</si>
  <si>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</si>
  <si>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</si>
  <si>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</si>
  <si>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</si>
  <si>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</si>
  <si>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</si>
  <si>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</si>
  <si>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</si>
  <si>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</si>
  <si>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</si>
  <si>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</si>
  <si>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</si>
  <si>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</si>
  <si>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</si>
  <si>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</si>
  <si>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</si>
  <si>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</si>
  <si>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</si>
  <si>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</si>
  <si>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</si>
  <si>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</si>
  <si>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</si>
  <si>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</si>
  <si>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</si>
  <si>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</si>
  <si>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</si>
  <si>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</si>
  <si>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</si>
  <si>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</si>
  <si>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</si>
  <si>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</si>
  <si>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</si>
  <si>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</si>
  <si>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</si>
  <si>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</si>
  <si>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</si>
  <si>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</si>
  <si>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</si>
  <si>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</si>
  <si>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</si>
  <si>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</si>
  <si>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</si>
  <si>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</si>
  <si>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</si>
  <si>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</si>
  <si>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</si>
  <si>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</si>
  <si>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</si>
  <si>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</si>
  <si>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</si>
  <si>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</si>
  <si>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</si>
  <si>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</si>
  <si>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</si>
  <si>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</si>
  <si>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</si>
  <si>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</si>
  <si>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</si>
  <si>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</si>
  <si>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</si>
  <si>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</si>
  <si>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</si>
  <si>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</si>
  <si>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</si>
  <si>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</si>
  <si>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</si>
  <si>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</si>
  <si>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</si>
  <si>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</si>
  <si>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</si>
  <si>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</si>
  <si>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</si>
  <si>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</si>
  <si>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</si>
  <si>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</si>
  <si>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</si>
  <si>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</si>
  <si>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</si>
  <si>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</si>
  <si>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</si>
  <si>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</si>
  <si>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</si>
  <si>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</si>
  <si>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</si>
  <si>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</si>
  <si>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</si>
  <si>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</si>
  <si>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</si>
  <si>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</si>
  <si>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</si>
  <si>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</si>
  <si>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</si>
  <si>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</si>
  <si>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</si>
  <si>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</si>
  <si>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</si>
  <si>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</si>
  <si>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</si>
  <si>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</si>
  <si>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</si>
  <si>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</si>
  <si>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</si>
  <si>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</si>
  <si>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</si>
  <si>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</si>
  <si>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</si>
  <si>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</si>
  <si>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</si>
  <si>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</si>
  <si>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</si>
  <si>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</si>
  <si>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</si>
  <si>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</si>
  <si>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</si>
  <si>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</si>
  <si>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</si>
  <si>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</si>
  <si>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</si>
  <si>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</si>
  <si>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</si>
  <si>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</si>
  <si>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</si>
  <si>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</si>
  <si>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</si>
  <si>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</si>
  <si>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</si>
  <si>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</si>
  <si>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</si>
  <si>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</si>
  <si>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</si>
  <si>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</si>
  <si>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</si>
  <si>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</si>
  <si>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</si>
  <si>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</si>
  <si>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</si>
  <si>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</si>
  <si>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</si>
  <si>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</si>
  <si>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</si>
  <si>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</si>
  <si>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</si>
  <si>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</si>
  <si>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</si>
  <si>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</si>
  <si>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</si>
  <si>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</si>
  <si>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</si>
  <si>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</si>
  <si>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</si>
  <si>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</si>
  <si>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</si>
  <si>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</si>
  <si>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</si>
  <si>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</si>
  <si>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</si>
  <si>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</si>
  <si>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</si>
  <si>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</si>
  <si>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</si>
  <si>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</si>
  <si>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</si>
  <si>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</si>
  <si>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</si>
  <si>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</si>
  <si>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</si>
  <si>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</si>
  <si>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</si>
  <si>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</si>
  <si>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</si>
  <si>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</si>
  <si>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</si>
  <si>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</si>
  <si>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</si>
  <si>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</si>
  <si>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</si>
  <si>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</si>
  <si>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</si>
  <si>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</si>
  <si>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</si>
  <si>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</si>
  <si>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</si>
  <si>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</si>
  <si>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</si>
  <si>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</si>
  <si>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</si>
  <si>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</si>
  <si>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</si>
  <si>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</si>
  <si>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</si>
  <si>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</si>
  <si>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</si>
  <si>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</si>
  <si>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</si>
  <si>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</si>
  <si>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</si>
  <si>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</si>
  <si>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</si>
  <si>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</si>
  <si>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</si>
  <si>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</si>
  <si>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</si>
  <si>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</si>
  <si>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</si>
  <si>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</si>
  <si>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</si>
  <si>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</si>
  <si>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</si>
  <si>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</si>
  <si>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</si>
  <si>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</si>
  <si>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</si>
  <si>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</si>
  <si>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</si>
  <si>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</si>
  <si>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</si>
  <si>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</si>
  <si>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</si>
  <si>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</si>
  <si>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</si>
  <si>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</si>
  <si>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</si>
  <si>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</si>
  <si>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</si>
  <si>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</si>
  <si>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</si>
  <si>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</si>
  <si>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</si>
  <si>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</si>
  <si>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</si>
  <si>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</si>
  <si>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</si>
  <si>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</si>
  <si>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</si>
  <si>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</si>
  <si>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</si>
  <si>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</si>
  <si>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</si>
  <si>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</si>
  <si>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</si>
  <si>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</si>
  <si>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</si>
  <si>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</si>
  <si>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</si>
  <si>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</si>
  <si>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</si>
  <si>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</si>
  <si>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</si>
  <si>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</si>
  <si>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</si>
  <si>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</si>
  <si>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</si>
  <si>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</si>
  <si>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</si>
  <si>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</si>
  <si>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</si>
  <si>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</si>
  <si>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</si>
  <si>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</si>
  <si>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</si>
  <si>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</si>
  <si>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</si>
  <si>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</si>
  <si>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</si>
  <si>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</si>
  <si>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</si>
  <si>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</si>
  <si>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</si>
  <si>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</si>
  <si>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</si>
  <si>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</si>
  <si>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</si>
  <si>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</si>
  <si>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</si>
  <si>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</si>
  <si>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</si>
  <si>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</si>
  <si>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</si>
  <si>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</si>
  <si>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</si>
  <si>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</si>
  <si>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</si>
  <si>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</si>
  <si>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</si>
  <si>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</si>
  <si>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</si>
  <si>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</si>
  <si>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</si>
  <si>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</si>
  <si>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</si>
  <si>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</si>
  <si>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</si>
  <si>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</si>
  <si>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</si>
  <si>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</si>
  <si>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</si>
  <si>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</si>
  <si>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</si>
  <si>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</si>
  <si>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</si>
  <si>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</si>
  <si>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</si>
  <si>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</si>
  <si>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</si>
  <si>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</si>
  <si>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</si>
  <si>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</si>
  <si>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</si>
  <si>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</si>
  <si>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</si>
  <si>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</si>
  <si>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</si>
  <si>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</si>
  <si>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</si>
  <si>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</si>
  <si>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</si>
  <si>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</si>
  <si>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</si>
  <si>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</si>
  <si>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</si>
  <si>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</si>
  <si>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</si>
  <si>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</si>
  <si>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</si>
  <si>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</si>
  <si>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</si>
  <si>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</si>
  <si>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</si>
  <si>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</si>
  <si>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</si>
  <si>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</si>
  <si>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</si>
  <si>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</si>
  <si>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</si>
  <si>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</si>
  <si>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</si>
  <si>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</si>
  <si>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</si>
  <si>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</si>
  <si>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</si>
  <si>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</si>
  <si>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</si>
  <si>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</si>
  <si>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</si>
  <si>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</si>
  <si>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</si>
  <si>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</si>
  <si>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</si>
  <si>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</si>
  <si>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</si>
  <si>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</si>
  <si>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</si>
  <si>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</si>
  <si>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</si>
  <si>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</si>
  <si>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</si>
  <si>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</si>
  <si>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</si>
  <si>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</si>
  <si>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</si>
  <si>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</si>
  <si>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</si>
  <si>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</si>
  <si>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</si>
  <si>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</si>
  <si>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</si>
  <si>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</si>
  <si>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</si>
  <si>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</si>
  <si>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</si>
  <si>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</si>
  <si>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</si>
  <si>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</si>
  <si>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</si>
  <si>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</si>
  <si>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</si>
  <si>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</si>
  <si>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</si>
  <si>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</si>
  <si>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 xml:space="preserve">2025-11-16 08:53:55
</t>
  </si>
  <si>
    <t>Sites flapping // ETA 20 min</t>
  </si>
  <si>
    <t>PCM-20251116-00000624</t>
  </si>
  <si>
    <t>ETA 90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</si>
  <si>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</si>
  <si>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</si>
  <si>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</si>
  <si>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</si>
  <si>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PCM-20251116-00000663</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</si>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</sst>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314.44102754629421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0.30629374999989523</v>
      </c>
      <c r="H3" s="111">
        <v>45977.077939814815</v>
      </c>
      <c r="I3" s="109" t="str">
        <f>IFERROR(VLOOKUP(D3,DB!A:F,6,0),"")</f>
        <v>Generator-SG</v>
      </c>
      <c r="J3" s="109" t="str">
        <f>IFERROR(VLOOKUP(D3,DB!A:G,7,0),"")</f>
        <v>Good</v>
      </c>
      <c r="K3" s="113" t="s">
        <v>39025</v>
      </c>
      <c r="L3" s="114" t="str">
        <f>IFERROR(VLOOKUP(D3,DB!A:I,9,0),"")</f>
        <v>Latis</v>
      </c>
    </row>
    <row r="4" spans="1:15" ht="15" customHeight="1">
      <c r="A4" s="161" t="s">
        <v>39026</v>
      </c>
      <c r="B4" s="109" t="str">
        <f>IFERROR(VLOOKUP(D4,DB!A:K,11,0),"")</f>
        <v>R1</v>
      </c>
      <c r="C4" s="109">
        <v>1</v>
      </c>
      <c r="D4" s="109" t="s">
        <v>12522</v>
      </c>
      <c r="E4" s="110" t="s">
        <v>39021</v>
      </c>
      <c r="F4" s="111">
        <v>45977.365046296298</v>
      </c>
      <c r="G4" s="112">
        <f t="shared" ca="1" si="0"/>
        <v>2.4407175922533497E-2</v>
      </c>
      <c r="H4" s="111">
        <v>45977.358796296299</v>
      </c>
      <c r="I4" s="109" t="str">
        <f>IFERROR(VLOOKUP(D4,DB!A:F,6,0),"")</f>
        <v>Generator-SG</v>
      </c>
      <c r="J4" s="109" t="str">
        <f>IFERROR(VLOOKUP(D4,DB!A:G,7,0),"")</f>
        <v>Vandalized</v>
      </c>
      <c r="K4" s="113" t="s">
        <v>39027</v>
      </c>
      <c r="L4" s="114" t="str">
        <f>IFERROR(VLOOKUP(D4,DB!A:I,9,0),"")</f>
        <v>Latis</v>
      </c>
    </row>
    <row r="5" spans="1:15" ht="15" customHeight="1">
      <c r="A5" s="117"/>
      <c r="B5" s="118" t="str">
        <f>IFERROR(VLOOKUP(D5,DB!A:K,11,0),"")</f>
        <v/>
      </c>
      <c r="C5" s="118"/>
      <c r="D5" s="118"/>
      <c r="E5" s="119"/>
      <c r="F5" s="120"/>
      <c r="G5" s="121">
        <f t="shared" ca="1" si="0"/>
        <v>45977.38945347222</v>
      </c>
      <c r="H5" s="120"/>
      <c r="I5" s="118" t="str">
        <f>IFERROR(VLOOKUP(D5,DB!A:F,6,0),"")</f>
        <v/>
      </c>
      <c r="J5" s="118" t="str">
        <f>IFERROR(VLOOKUP(D5,DB!A:G,7,0),"")</f>
        <v/>
      </c>
      <c r="K5" s="122"/>
      <c r="L5" s="123" t="str">
        <f>IFERROR(VLOOKUP(D5,DB!A:I,9,0),"")</f>
        <v/>
      </c>
    </row>
    <row r="6" spans="1:15" ht="15" customHeight="1">
      <c r="A6" s="150"/>
      <c r="B6" s="151" t="str">
        <f>IFERROR(VLOOKUP(D6,DB!A:K,11,0),"")</f>
        <v/>
      </c>
      <c r="C6" s="151"/>
      <c r="D6" s="151"/>
      <c r="E6" s="152"/>
      <c r="F6" s="149"/>
      <c r="G6" s="153">
        <f ca="1">IFERROR(NOW()-F6,"")</f>
        <v>45977.38945347222</v>
      </c>
      <c r="H6" s="149"/>
      <c r="I6" s="151" t="str">
        <f>IFERROR(VLOOKUP(D6,DB!A:F,6,0),"")</f>
        <v/>
      </c>
      <c r="J6" s="151" t="str">
        <f>IFERROR(VLOOKUP(D6,DB!A:G,7,0),"")</f>
        <v/>
      </c>
      <c r="K6" s="154"/>
      <c r="L6" s="155" t="str">
        <f>IFERROR(VLOOKUP(D6,DB!A:I,9,0),"")</f>
        <v/>
      </c>
    </row>
    <row r="7" spans="1:15" ht="15" customHeight="1">
      <c r="A7" s="150"/>
      <c r="B7" s="151" t="str">
        <f>IFERROR(VLOOKUP(D7,DB!A:K,11,0),"")</f>
        <v/>
      </c>
      <c r="C7" s="151"/>
      <c r="D7" s="151"/>
      <c r="E7" s="152"/>
      <c r="F7" s="149"/>
      <c r="G7" s="153">
        <f ca="1">IFERROR(NOW()-F7,"")</f>
        <v>45977.38945347222</v>
      </c>
      <c r="H7" s="149"/>
      <c r="I7" s="151" t="str">
        <f>IFERROR(VLOOKUP(D7,DB!A:F,6,0),"")</f>
        <v/>
      </c>
      <c r="J7" s="151" t="str">
        <f>IFERROR(VLOOKUP(D7,DB!A:G,7,0),"")</f>
        <v/>
      </c>
      <c r="K7" s="154"/>
      <c r="L7" s="155" t="str">
        <f>IFERROR(VLOOKUP(D7,DB!A:I,9,0),"")</f>
        <v/>
      </c>
    </row>
    <row r="8" spans="1:15" ht="15" customHeight="1">
      <c r="A8" s="150"/>
      <c r="B8" s="151" t="str">
        <f>IFERROR(VLOOKUP(D8,DB!A:K,11,0),"")</f>
        <v/>
      </c>
      <c r="C8" s="151"/>
      <c r="D8" s="151"/>
      <c r="E8" s="152"/>
      <c r="F8" s="149"/>
      <c r="G8" s="153">
        <f ca="1">IFERROR(NOW()-F8,"")</f>
        <v>45977.38945347222</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45977.38945347222</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45977.38945347222</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45977.38945347222</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45977.38945347222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45977.38945347222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45977.38945347222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45977.38945347222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45977.38945347222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45977.38945347222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45977.38945347222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45977.38945347222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45977.38945347222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45977.38945347222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45977.38945347222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45977.38945347222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45977.38945347222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45977.38945347222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45977.38945347222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45977.38945347222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45977.38945347222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45977.38945347222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45977.38945347222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45977.38945347222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45977.38945347222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45977.38945347222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45977.38945347222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45977.38945347222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45977.38945347222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45977.38945347222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45977.38945347222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45977.38945347222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45977.38945347222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45977.38945347222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45977.38945347222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45977.38945347222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45977.38945347222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45977.38945347222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45977.38945347222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45977.38945347222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45977.38945347222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45977.38945347222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45977.38945347222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45977.38945347222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45977.38945347222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45977.38945347222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45977.38945347222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45977.38945347222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45977.38945347222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45977.38945347222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45977.38945347222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45977.38945347222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45977.38945347222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45977.38945347222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45977.38945347222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45977.38945347222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45977.38945347222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45977.38945347222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45977.38945347222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45977.38945347222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45977.38945347222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45977.38945347222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45977.38945347222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45977.38945347222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45977.38945347222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45977.38945347222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45977.38945347222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45977.38945347222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45977.38945347222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45977.38945347222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45977.38945347222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45977.38945347222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45977.38945347222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45977.38945347222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45977.38945347222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45977.38945347222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45977.38945347222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45977.38945347222</v>
      </c>
      <c r="H85" s="149"/>
      <c r="I85" s="151" t="str">
        <f>IFERROR(VLOOKUP(D85,DB!A:F,6,0),"")</f>
        <v/>
      </c>
      <c r="J85" s="151" t="str">
        <f>IFERROR(VLOOKUP(D85,DB!A:G,7,0),"")</f>
        <v/>
      </c>
      <c r="K85" s="154"/>
      <c r="L85" s="155" t="str">
        <f>IFERROR(VLOOKUP(D85,DB!A:I,9,0),"")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B6" sqref="B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152.38961550925887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0.95311087962909369</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39112</v>
      </c>
      <c r="B5" s="18" t="str">
        <f>IFERROR(VLOOKUP(D5,DB!A:K,11,0),"")</f>
        <v>R2</v>
      </c>
      <c r="C5" s="18">
        <v>4</v>
      </c>
      <c r="D5" s="18" t="s">
        <v>19048</v>
      </c>
      <c r="E5" s="103" t="s">
        <v>39021</v>
      </c>
      <c r="F5" s="104">
        <v>45976.932523148149</v>
      </c>
      <c r="G5" s="105">
        <f ca="1">IFERROR(NOW()-F5,"-")</f>
        <v>0.45693032407143619</v>
      </c>
      <c r="H5" s="156">
        <v>45976.920451388891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39114</v>
      </c>
      <c r="B6" s="18" t="str">
        <f>IFERROR(VLOOKUP(D6,DB!A:K,11,0),"")</f>
        <v>R2</v>
      </c>
      <c r="C6" s="18">
        <v>1</v>
      </c>
      <c r="D6" s="18" t="s">
        <v>25661</v>
      </c>
      <c r="E6" s="103" t="s">
        <v>39021</v>
      </c>
      <c r="F6" s="104">
        <v>45977.018923611111</v>
      </c>
      <c r="G6" s="105">
        <f ca="1">IFERROR(NOW()-F6,"-")</f>
        <v>0.37052986110938946</v>
      </c>
      <c r="H6" s="104">
        <v>45977.014143518521</v>
      </c>
      <c r="I6" s="18" t="str">
        <f>IFERROR(VLOOKUP(D6,DB!A:F,6,0),"")</f>
        <v>Generator-SG</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39116</v>
      </c>
      <c r="B7" s="18" t="str">
        <f>IFERROR(VLOOKUP(D7,DB!A:K,11,0),"")</f>
        <v>R2</v>
      </c>
      <c r="C7" s="18">
        <v>3</v>
      </c>
      <c r="D7" s="18" t="s">
        <v>25436</v>
      </c>
      <c r="E7" s="103" t="s">
        <v>39021</v>
      </c>
      <c r="F7" s="104"/>
      <c r="G7" s="105">
        <f ca="1">IFERROR(NOW()-F7,"-")</f>
        <v>45977.38945347222</v>
      </c>
      <c r="H7" s="156" t="s">
        <v>39117</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39119</v>
      </c>
      <c r="B8" s="18" t="str">
        <f>IFERROR(VLOOKUP(D8,DB!A:K,11,0),"")</f>
        <v>R2</v>
      </c>
      <c r="C8" s="18">
        <v>2</v>
      </c>
      <c r="D8" s="18" t="s">
        <v>23915</v>
      </c>
      <c r="E8" s="103" t="s">
        <v>39021</v>
      </c>
      <c r="F8" s="104">
        <v>45977.356886574074</v>
      </c>
      <c r="G8" s="105">
        <f ca="1">IFERROR(NOW()-F8,"-")</f>
        <v>3.2566898145887535E-2</v>
      </c>
      <c r="H8" s="104">
        <v>45977.35</v>
      </c>
      <c r="I8" s="18" t="str">
        <f>IFERROR(VLOOKUP(D8,DB!A:F,6,0),"")</f>
        <v>SCECO</v>
      </c>
      <c r="J8" s="18" t="str">
        <f>IFERROR(VLOOKUP(D8,DB!A:G,7,0),"")</f>
        <v>Dead</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45977.38945347222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45977.38945347222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45977.38945347222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45977.38945347222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45977.38945347222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45977.38945347222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45977.38945347222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45977.38945347222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45977.38945347222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45977.38945347222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45977.38945347222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45977.38945347222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45977.38945347222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45977.38945347222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45977.38945347222</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45977.38945347222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45977.38945347222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45977.38945347222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45977.38945347222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45977.38945347222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45977.38945347222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45977.38945347222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45977.38945347222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45977.38945347222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45977.38945347222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45977.38945347222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45977.38945347222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45977.38945347222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45977.38945347222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45977.38945347222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45977.38945347222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45977.38945347222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45977.38945347222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45977.38945347222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45977.38945347222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45977.38945347222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45977.38945347222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45977.38945347222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45977.38945347222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45977.38945347222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45977.38945347222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45977.38945347222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45977.38945347222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45977.38945347222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45977.38945347222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45977.38945347222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45977.38945347222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45977.38945347222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45977.38945347222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45977.38945347222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45977.38945347222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45977.38945347222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45977.38945347222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45977.38945347222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45977.38945347222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45977.38945347222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45977.38945347222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45977.38945347222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45977.38945347222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45977.38945347222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45977.38945347222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45977.38945347222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45977.38945347222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45977.38945347222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45977.38945347222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45977.38945347222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45977.38945347222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45977.38945347222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45977.38945347222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45977.38945347222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45977.38945347222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45977.38945347222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45977.38945347222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45977.38945347222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45977.38945347222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45977.38945347222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45977.38945347222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45977.38945347222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45977.38945347222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45977.38945347222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45977.38945347222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45977.38945347222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45977.38945347222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45977.38945347222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45977.38945347222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45977.38945347222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45977.38945347222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45977.38945347222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45977.38945347222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45977.38945347222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45977.38945347222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45977.38945347222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45977.38945347222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45977.38945347222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45977.38945347222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45977.38945347222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45977.38945347222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45977.38945347222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45977.38945347222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45977.38945347222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45977.38945347222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45977.38945347222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45977.38945347222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45977.38945347222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45977.38945347222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45977.38945347222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45977.38945347222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45977.38945347222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45977.38945347222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45977.38945347222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45977.38945347222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45977.38945347222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45977.38945347222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45977.38945347222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45977.38945347222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45977.38945347222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45977.38945347222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45977.38945347222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45977.38945347222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45977.38945347222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45977.38945347222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45977.38945347222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45977.38945347222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45977.38945347222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45977.38945347222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45977.38945347222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45977.38945347222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45977.38945347222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45977.38945347222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45977.38945347222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45977.38945347222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45977.38945347222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45977.38945347222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45977.38945347222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45977.38945347222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45977.38945347222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45977.38945347222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45977.38945347222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45977.38945347222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45977.38945347222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45977.38945347222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45977.38945347222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45977.38945347222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45977.38945347222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45977.38945347222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45977.38945347222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45977.38945347222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45977.38945347222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45977.38945347222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45977.38945347222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45977.38945347222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45977.38945347222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45977.38945347222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45977.38945347222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45977.38945347222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45977.38945347222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45977.38945347222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45977.38945347222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45977.38945347222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45977.38945347222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45977.38945347222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45977.38945347222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45977.38945347222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45977.38945347222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45977.38945347222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45977.38945347222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45977.38945347222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45977.38945347222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45977.38945347222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45977.38945347222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45977.38945347222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45977.38945347222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45977.38945347222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45977.38945347222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45977.38945347222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45977.38945347222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45977.38945347222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45977.38945347222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45977.38945347222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45977.38945347222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45977.38945347222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45977.38945347222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45977.38945347222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45977.38945347222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45977.38945347222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45977.38945347222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45977.38945347222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45977.38945347222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45977.38945347222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45977.38945347222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45977.38945347222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45977.38945347222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45977.38945347222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45977.38945347222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45977.38945347222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45977.38945347222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45977.38945347222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45977.38945347222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45977.38945347222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45977.38945347222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45977.38945347222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45977.38945347222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45977.38945347222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45977.38945347222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45977.38945347222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45977.38945347222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45977.38945347222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45977.38945347222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45977.38945347222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45977.38945347222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45977.38945347222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45977.38945347222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45977.38945347222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45977.38945347222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45977.38945347222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45977.38945347222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45977.38945347222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45977.38945347222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45977.38945347222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45977.38945347222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45977.38945347222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45977.38945347222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45977.38945347222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45977.38945347222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45977.38945347222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45977.38945347222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45977.38945347222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45977.38945347222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45977.38945347222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45977.38945347222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45977.38945347222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45977.38945347222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45977.38945347222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45977.38945347222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45977.38945347222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45977.38945347222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45977.38945347222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45977.38945347222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45977.38945347222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45977.38945347222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45977.38945347222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45977.38945347222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45977.38945347222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45977.38945347222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45977.38945347222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45977.38945347222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45977.38945347222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45977.38945347222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45977.38945347222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45977.38945347222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45977.38945347222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45977.38945347222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45977.38945347222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45977.38945347222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45977.38945347222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45977.38945347222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45977.38945347222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45977.38945347222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45977.38945347222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45977.38945347222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45977.38945347222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45977.38945347222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45977.38945347222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45977.38945347222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45977.38945347222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45977.38945347222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45977.38945347222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45977.38945347222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45977.38945347222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45977.38945347222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45977.38945347222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45977.38945347222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45977.38945347222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45977.38945347222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45977.38945347222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45977.38945347222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45977.38945347222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45977.38945347222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45977.38945347222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45977.38945347222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45977.38945347222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45977.38945347222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45977.38945347222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45977.38945347222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45977.38945347222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45977.38945347222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45977.38945347222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45977.38945347222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45977.38945347222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45977.38945347222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45977.38945347222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45977.38945347222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45977.38945347222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45977.38945347222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45977.38945347222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45977.38945347222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45977.38945347222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45977.38945347222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45977.38945347222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45977.38945347222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45977.38945347222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45977.38945347222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45977.38945347222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45977.38945347222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45977.38945347222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45977.38945347222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45977.38945347222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45977.38945347222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45977.38945347222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45977.38945347222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45977.38945347222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45977.38945347222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45977.38945347222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45977.38945347222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45977.38945347222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45977.38945347222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45977.38945347222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45977.38945347222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45977.38945347222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45977.38945347222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45977.38945347222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45977.38945347222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45977.38945347222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45977.38945347222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45977.38945347222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45977.38945347222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45977.38945347222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45977.38945347222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45977.38945347222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45977.38945347222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45977.38945347222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45977.38945347222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45977.38945347222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45977.38945347222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45977.38945347222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45977.38945347222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45977.38945347222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45977.38945347222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45977.38945347222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45977.38945347222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45977.38945347222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45977.38945347222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45977.38945347222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45977.38945347222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45977.38945347222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45977.38945347222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45977.38945347222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45977.38945347222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45977.38945347222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45977.38945347222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45977.38945347222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45977.38945347222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45977.38945347222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45977.38945347222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45977.38945347222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45977.38945347222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45977.38945347222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45977.38945347222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45977.38945347222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45977.38945347222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45977.38945347222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45977.38945347222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45977.38945347222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45977.38945347222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45977.38945347222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45977.38945347222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45977.38945347222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45977.38945347222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45977.38945347222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45977.38945347222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45977.38945347222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45977.38945347222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45977.38945347222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45977.38945347222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45977.38945347222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45977.38945347222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45977.38945347222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45977.38945347222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45977.38945347222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45977.38945347222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45977.38945347222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45977.38945347222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45977.38945347222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45977.38945347222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45977.38945347222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45977.38945347222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45977.38945347222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45977.38945347222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45977.38945347222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45977.38945347222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45977.38945347222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45977.38945347222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45977.38945347222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45977.38945347222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45977.38945347222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45977.38945347222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45977.38945347222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45977.38945347222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45977.38945347222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45977.38945347222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45977.38945347222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45977.38945347222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45977.38945347222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45977.38945347222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45977.38945347222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45977.38945347222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45977.38945347222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45977.38945347222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45977.38945347222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45977.38945347222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45977.38945347222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45977.38945347222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45977.38945347222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45977.38945347222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45977.38945347222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45977.38945347222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45977.38945347222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45977.38945347222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45977.38945347222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45977.38945347222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45977.38945347222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45977.38945347222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45977.38945347222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45977.38945347222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45977.38945347222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45977.38945347222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45977.38945347222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45977.38945347222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45977.38945347222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45977.38945347222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45977.38945347222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45977.38945347222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45977.38945347222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45977.38945347222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45977.38945347222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45977.38945347222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45977.38945347222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45977.38945347222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45977.38945347222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45977.38945347222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45977.38945347222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45977.38945347222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45977.38945347222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45977.38945347222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45977.38945347222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45977.38945347222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45977.38945347222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45977.38945347222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45977.38945347222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45977.38945347222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45977.38945347222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45977.38945347222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45977.38945347222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45977.38945347222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45977.38945347222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45977.38945347222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45977.38945347222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45977.38945347222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45977.38945347222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45977.38945347222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45977.38945347222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45977.38945347222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45977.38945347222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45977.38945347222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45977.38945347222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45977.38945347222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45977.38945347222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45977.38945347222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45977.38945347222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45977.38945347222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45977.38945347222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45977.38945347222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45977.38945347222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45977.38945347222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45977.38945347222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45977.38945347222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45977.38945347222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45977.38945347222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45977.38945347222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45977.38945347222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45977.38945347222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45977.38945347222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45977.38945347222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45977.38945347222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45977.38945347222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45977.38945347222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45977.38945347222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45977.38945347222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45977.38945347222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45977.38945347222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45977.38945347222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45977.38945347222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45977.38945347222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45977.38945347222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45977.38945347222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45977.38945347222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45977.38945347222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45977.38945347222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45977.38945347222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45977.38945347222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45977.38945347222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45977.38945347222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45977.38945347222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45977.38945347222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45977.38945347222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45977.38945347222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45977.38945347222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45977.38945347222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45977.38945347222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45977.38945347222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45977.38945347222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45977.38945347222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45977.38945347222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45977.38945347222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45977.38945347222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45977.38945347222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45977.38945347222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45977.38945347222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45977.38945347222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45977.38945347222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45977.38945347222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45977.38945347222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45977.38945347222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45977.38945347222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45977.38945347222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45977.38945347222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45977.38945347222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45977.38945347222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45977.38945347222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45977.38945347222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45977.38945347222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45977.38945347222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45977.38945347222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45977.38945347222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45977.38945347222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45977.38945347222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45977.38945347222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45977.38945347222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45977.38945347222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45977.38945347222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45977.38945347222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45977.38945347222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45977.38945347222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45977.38945347222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45977.38945347222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45977.38945347222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45977.38945347222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45977.38945347222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45977.38945347222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45977.38945347222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45977.38945347222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45977.38945347222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45977.38945347222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45977.38945347222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45977.38945347222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45977.38945347222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45977.38945347222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45977.38945347222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45977.38945347222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45977.38945347222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45977.38945347222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45977.38945347222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45977.38945347222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45977.38945347222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45977.38945347222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45977.38945347222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45977.38945347222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45977.38945347222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45977.38945347222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45977.38945347222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45977.38945347222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45977.38945347222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45977.38945347222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45977.38945347222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45977.38945347222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45977.38945347222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45977.38945347222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45977.38945347222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45977.38945347222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45977.38945347222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45977.38945347222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45977.38945347222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45977.38945347222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45977.38945347222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45977.38945347222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45977.38945347222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45977.38945347222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45977.38945347222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45977.38945347222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45977.38945347222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45977.38945347222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45977.38945347222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45977.38945347222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45977.38945347222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45977.38945347222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45977.38945347222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45977.38945347222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45977.38945347222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45977.38945347222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45977.38945347222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45977.38945347222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45977.38945347222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45977.38945347222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45977.38945347222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45977.38945347222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45977.38945347222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45977.38945347222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45977.38945347222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45977.38945347222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45977.38945347222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45977.38945347222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45977.38945347222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45977.38945347222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45977.38945347222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45977.38945347222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45977.38945347222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45977.38945347222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45977.38945347222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45977.38945347222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45977.38945347222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45977.38945347222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45977.38945347222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45977.38945347222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45977.38945347222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45977.38945347222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45977.38945347222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45977.38945347222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45977.38945347222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45977.38945347222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45977.38945347222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45977.38945347222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45977.38945347222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45977.38945347222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45977.38945347222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45977.38945347222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45977.38945347222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45977.38945347222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45977.38945347222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45977.38945347222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45977.38945347222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45977.38945347222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45977.38945347222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45977.38945347222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45977.38945347222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45977.38945347222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45977.38945347222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45977.38945347222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45977.38945347222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45977.38945347222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45977.38945347222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45977.38945347222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45977.38945347222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45977.38945347222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45977.38945347222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45977.38945347222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45977.38945347222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45977.38945347222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45977.38945347222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45977.38945347222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45977.38945347222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45977.38945347222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45977.38945347222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45977.38945347222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45977.38945347222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45977.38945347222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45977.38945347222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45977.38945347222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45977.38945347222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45977.38945347222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45977.38945347222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45977.38945347222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45977.38945347222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45977.38945347222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45977.38945347222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45977.38945347222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45977.38945347222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45977.38945347222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45977.38945347222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45977.38945347222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45977.38945347222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45977.38945347222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45977.38945347222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45977.38945347222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45977.38945347222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45977.38945347222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45977.38945347222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45977.38945347222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45977.38945347222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45977.38945347222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45977.38945347222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45977.38945347222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45977.38945347222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45977.38945347222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45977.38945347222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45977.38945347222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45977.38945347222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45977.38945347222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45977.38945347222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45977.38945347222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45977.38945347222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45977.38945347222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45977.38945347222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45977.38945347222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45977.38945347222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45977.38945347222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45977.38945347222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45977.38945347222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45977.38945347222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45977.38945347222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45977.38945347222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45977.38945347222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45977.38945347222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45977.38945347222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45977.38945347222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45977.38945347222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45977.38945347222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45977.38945347222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45977.38945347222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45977.38945347222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45977.38945347222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45977.38945347222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45977.38945347222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45977.38945347222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45977.38945347222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45977.38945347222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45977.38945347222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45977.38945347222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45977.38945347222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45977.38945347222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45977.38945347222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45977.38945347222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45977.38945347222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45977.38945347222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45977.38945347222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45977.38945347222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45977.38945347222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45977.38945347222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45977.38945347222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45977.38945347222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45977.38945347222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45977.38945347222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45977.38945347222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45977.38945347222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45977.38945347222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45977.38945347222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45977.38945347222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45977.38945347222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45977.38945347222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45977.38945347222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45977.38945347222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45977.38945347222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45977.38945347222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45977.38945347222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45977.38945347222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45977.38945347222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45977.38945347222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45977.38945347222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45977.38945347222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45977.38945347222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45977.38945347222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45977.38945347222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45977.38945347222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45977.38945347222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45977.38945347222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45977.38945347222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45977.38945347222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45977.38945347222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45977.38945347222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45977.38945347222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45977.38945347222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45977.38945347222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45977.38945347222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45977.38945347222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45977.38945347222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45977.38945347222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45977.38945347222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45977.38945347222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45977.38945347222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45977.38945347222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45977.38945347222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45977.38945347222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45977.38945347222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45977.38945347222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45977.38945347222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45977.38945347222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45977.38945347222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45977.38945347222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45977.38945347222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45977.38945347222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45977.38945347222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45977.38945347222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45977.38945347222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45977.38945347222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45977.38945347222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45977.38945347222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45977.38945347222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45977.38945347222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45977.38945347222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45977.38945347222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45977.38945347222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45977.38945347222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45977.38945347222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45977.38945347222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45977.38945347222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45977.38945347222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45977.38945347222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45977.38945347222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45977.38945347222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45977.38945347222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45977.38945347222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45977.38945347222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45977.38945347222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45977.38945347222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45977.38945347222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45977.38945347222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45977.38945347222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45977.38945347222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45977.38945347222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45977.38945347222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45977.38945347222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45977.38945347222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45977.38945347222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45977.38945347222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45977.38945347222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45977.38945347222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45977.38945347222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45977.38945347222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45977.38945347222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45977.38945347222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45977.38945347222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45977.38945347222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45977.38945347222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45977.38945347222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45977.38945347222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45977.38945347222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45977.38945347222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45977.38945347222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45977.38945347222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45977.38945347222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45977.38945347222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45977.38945347222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45977.38945347222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45977.38945347222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45977.38945347222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45977.38945347222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45977.38945347222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45977.38945347222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45977.38945347222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45977.38945347222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45977.38945347222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45977.38945347222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45977.38945347222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45977.38945347222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45977.38945347222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45977.38945347222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45977.38945347222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45977.38945347222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45977.38945347222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45977.38945347222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45977.38945347222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45977.38945347222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45977.38945347222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45977.38945347222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45977.38945347222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45977.38945347222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45977.38945347222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45977.38945347222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45977.38945347222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45977.38945347222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45977.38945347222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45977.38945347222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45977.38945347222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45977.38945347222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45977.38945347222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45977.38945347222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45977.38945347222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45977.38945347222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45977.38945347222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45977.38945347222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45977.38945347222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45977.38945347222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45977.38945347222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45977.38945347222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45977.38945347222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45977.38945347222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45977.38945347222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45977.38945347222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45977.38945347222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45977.38945347222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45977.38945347222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45977.38945347222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45977.38945347222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45977.38945347222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45977.38945347222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45977.38945347222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45977.38945347222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45977.38945347222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45977.38945347222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45977.38945347222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45977.38945347222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45977.38945347222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45977.38945347222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45977.38945347222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45977.38945347222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45977.38945347222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45977.38945347222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45977.38945347222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45977.38945347222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45977.38945347222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45977.38945347222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45977.38945347222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45977.38945347222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45977.38945347222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45977.38945347222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45977.38945347222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45977.38945347222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45977.38945347222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45977.38945347222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45977.38945347222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45977.38945347222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45977.38945347222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45977.38945347222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45977.38945347222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45977.38945347222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45977.38945347222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45977.38945347222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45977.38945347222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45977.38945347222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45977.38945347222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45977.38945347222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45977.38945347222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45977.38945347222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45977.38945347222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45977.38945347222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45977.38945347222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45977.38945347222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45977.38945347222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45977.38945347222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45977.38945347222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45977.38945347222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45977.38945347222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45977.38945347222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45977.38945347222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45977.38945347222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45977.38945347222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45977.38945347222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45977.38945347222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45977.38945347222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45977.38945347222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45977.38945347222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45977.38945347222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45977.38945347222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45977.38945347222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45977.38945347222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45977.38945347222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45977.38945347222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45977.38945347222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45977.38945347222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45977.38945347222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45977.38945347222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45977.38945347222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45977.38945347222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45977.38945347222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45977.38945347222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45977.38945347222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45977.38945347222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45977.38945347222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45977.38945347222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45977.38945347222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45977.38945347222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45977.38945347222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45977.38945347222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45977.38945347222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45977.38945347222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45977.38945347222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45977.38945347222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45977.38945347222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45977.38945347222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45977.38945347222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45977.38945347222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45977.38945347222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45977.38945347222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45977.38945347222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45977.38945347222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45977.38945347222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45977.38945347222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45977.38945347222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45977.38945347222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45977.38945347222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45977.38945347222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45977.38945347222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45977.38945347222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45977.38945347222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45977.38945347222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45977.38945347222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45977.38945347222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45977.38945347222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45977.38945347222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45977.38945347222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45977.38945347222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45977.38945347222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45977.38945347222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45977.38945347222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45977.38945347222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45977.38945347222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45977.38945347222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45977.38945347222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45977.38945347222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45977.38945347222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45977.38945347222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39121</v>
      </c>
      <c r="B2" s="92" t="str">
        <f>IFERROR(VLOOKUP(D2,DB!A:K,11,0),"")</f>
        <v>R4</v>
      </c>
      <c r="C2" s="94">
        <v>1</v>
      </c>
      <c r="D2" s="92" t="s">
        <v>35092</v>
      </c>
      <c r="E2" s="95" t="s">
        <v>39021</v>
      </c>
      <c r="F2" s="96">
        <v>45703.480717592596</v>
      </c>
      <c r="G2" s="97">
        <f t="shared" ref="G2" ca="1" si="0">IFERROR(NOW()-F2,"")</f>
        <v>273.90873587962415</v>
      </c>
      <c r="H2" s="96">
        <v>45703.474768518521</v>
      </c>
      <c r="I2" s="96" t="str">
        <f>IFERROR(VLOOKUP(D2,DB!A:F,6,0),"")</f>
        <v>SCECO</v>
      </c>
      <c r="J2" s="96" t="str">
        <f>IFERROR(VLOOKUP(D2,DB!A:G,7,0),"")</f>
        <v>Dead</v>
      </c>
      <c r="K2" s="98" t="s">
        <v>39122</v>
      </c>
      <c r="L2" s="92" t="str">
        <f>IFERROR(VLOOKUP(D2,DB!A:I,9,0),"")</f>
        <v>Latis</v>
      </c>
    </row>
    <row r="3" spans="1:16" ht="15" customHeight="1">
      <c r="A3" s="135" t="s">
        <v>39123</v>
      </c>
      <c r="B3" s="135" t="str">
        <f>IFERROR(VLOOKUP(D3,DB!A:K,11,0),"")</f>
        <v>R4</v>
      </c>
      <c r="C3" s="94">
        <v>1</v>
      </c>
      <c r="D3" s="92" t="s">
        <v>34317</v>
      </c>
      <c r="E3" s="95" t="s">
        <v>39021</v>
      </c>
      <c r="F3" s="96">
        <v>45976.589108796295</v>
      </c>
      <c r="G3" s="97">
        <f ca="1">IFERROR(NOW()-F3,"")</f>
        <v>0.8003446759248618</v>
      </c>
      <c r="H3" s="96">
        <v>45976.583136574074</v>
      </c>
      <c r="I3" s="135" t="str">
        <f>IFERROR(VLOOKUP(D3,DB!A:F,6,0),"")</f>
        <v>SCECO</v>
      </c>
      <c r="J3" s="135" t="str">
        <f>IFERROR(VLOOKUP(D3,DB!A:G,7,0),"")</f>
        <v>Dead</v>
      </c>
      <c r="K3" s="98" t="s">
        <v>39124</v>
      </c>
      <c r="L3" s="92" t="str">
        <f>IFERROR(VLOOKUP(D3,DB!A:I,9,0),"")</f>
        <v>Latis</v>
      </c>
    </row>
    <row r="4" spans="1:16" ht="15" customHeight="1">
      <c r="A4" s="135" t="s">
        <v>39125</v>
      </c>
      <c r="B4" s="135" t="str">
        <f>IFERROR(VLOOKUP(D4,DB!A:K,11,0),"")</f>
        <v>R4</v>
      </c>
      <c r="C4" s="94">
        <v>5</v>
      </c>
      <c r="D4" s="92" t="s">
        <v>30486</v>
      </c>
      <c r="E4" s="95" t="s">
        <v>39024</v>
      </c>
      <c r="F4" s="96">
        <v>45977.36954861111</v>
      </c>
      <c r="G4" s="97">
        <f ca="1">IFERROR(NOW()-F4,"")</f>
        <v>1.9904861110262573E-2</v>
      </c>
      <c r="H4" s="96">
        <v>45977.361400462964</v>
      </c>
      <c r="I4" s="135" t="str">
        <f>IFERROR(VLOOKUP(D4,DB!A:F,6,0),"")</f>
        <v>SCECO</v>
      </c>
      <c r="J4" s="135" t="str">
        <f>IFERROR(VLOOKUP(D4,DB!A:G,7,0),"")</f>
        <v>Vandalized</v>
      </c>
      <c r="K4" s="98" t="s">
        <v>39126</v>
      </c>
      <c r="L4" s="92" t="str">
        <f>IFERROR(VLOOKUP(D4,DB!A:I,9,0),"")</f>
        <v>Latis</v>
      </c>
    </row>
    <row r="5" spans="1:16" ht="15" customHeight="1">
      <c r="A5" s="135"/>
      <c r="B5" s="135" t="str">
        <f>IFERROR(VLOOKUP(D5,DB!A:K,11,0),"")</f>
        <v/>
      </c>
      <c r="C5" s="94"/>
      <c r="D5" s="92"/>
      <c r="E5" s="95"/>
      <c r="F5" s="96"/>
      <c r="G5" s="97">
        <f ca="1">IFERROR(NOW()-F5,"")</f>
        <v>45977.38945347222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45977.38945347222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45977.38945347222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45977.38945347222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45977.38945347222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45977.38945347222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45977.38945347222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45977.38945347222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45977.38945347222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45977.38945347222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45977.38945347222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45977.38945347222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45977.38945347222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45977.38945347222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45977.38945347222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45977.38945347222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45977.38945347222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45977.38945347222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45977.38945347222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45977.38945347222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45977.38945347222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45977.38945347222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45977.38945347222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45977.38945347222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45977.38945347222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45977.38945347222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45977.38945347222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45977.38945347222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45977.38945347222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45977.38945347222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45977.38945347222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45977.38945347222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45977.38945347222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45977.38945347222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45977.38945347222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45977.38945347222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45977.38945347222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45977.38945347222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45977.38945347222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45977.38945347222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45977.38945347222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45977.38945347222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45977.38945347222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45977.38945347222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45977.38945347222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45977.38945347222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45977.38945347222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45977.38945347222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45977.38945347222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45977.38945347222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45977.38945347222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45977.38945347222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45977.38945347222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45977.38945347222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45977.38945347222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45977.38945347222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45977.38945347222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45977.38945347222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45977.38945347222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45977.38945347222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45977.38945347222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45977.38945347222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45977.38945347222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45977.38945347222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45977.38945347222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45977.38945347222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45977.38945347222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45977.38945347222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45977.38945347222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45977.38945347222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45977.38945347222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45977.38945347222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45977.38945347222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45977.38945347222</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tabSelected="1" workbookViewId="0">
      <selection activeCell="F9" sqref="F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39127</v>
      </c>
      <c r="B2" s="37" t="str">
        <f>IFERROR(VLOOKUP(D2,DB!A:K,11,0),"")</f>
        <v>R5</v>
      </c>
      <c r="C2" s="37">
        <v>3</v>
      </c>
      <c r="D2" s="107" t="s">
        <v>36011</v>
      </c>
      <c r="E2" s="37" t="s">
        <v>39021</v>
      </c>
      <c r="F2" s="38">
        <v>45891.832060185188</v>
      </c>
      <c r="G2" s="116">
        <f ca="1">IFERROR(NOW()-F2,"")</f>
        <v>85.557393287032028</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51.200576157403702</v>
      </c>
      <c r="H3" s="38">
        <v>45926.158159722225</v>
      </c>
      <c r="I3" s="37" t="str">
        <f>IFERROR(VLOOKUP(D3,DB!A:F,6,0),"")</f>
        <v>SCECO</v>
      </c>
      <c r="J3" s="37" t="str">
        <f>IFERROR(VLOOKUP(D3,DB!A:G,7,0),"")</f>
        <v>Good</v>
      </c>
      <c r="K3" s="37" t="s">
        <v>39130</v>
      </c>
      <c r="L3" s="37" t="str">
        <f>IFERROR(VLOOKUP(D3,DB!A:I,9,0),"")</f>
        <v>Latis</v>
      </c>
      <c r="M3" s="106"/>
    </row>
    <row r="4" spans="1:13" ht="48" customHeight="1">
      <c r="A4" s="124" t="s">
        <v>39131</v>
      </c>
      <c r="B4" s="124" t="str">
        <f>IFERROR(VLOOKUP(D4,DB!A:K,11,0),"")</f>
        <v>R5</v>
      </c>
      <c r="C4" s="124">
        <v>1</v>
      </c>
      <c r="D4" s="124" t="s">
        <v>34758</v>
      </c>
      <c r="E4" s="124" t="s">
        <v>39024</v>
      </c>
      <c r="F4" s="125">
        <v>45948.661111111112</v>
      </c>
      <c r="G4" s="126">
        <f t="shared" ref="G4" ca="1" si="1">IFERROR(NOW()-F4,"")</f>
        <v>28.728342361107934</v>
      </c>
      <c r="H4" s="125">
        <v>45948.661111111112</v>
      </c>
      <c r="I4" s="124" t="str">
        <f>IFERROR(VLOOKUP(D4,DB!A:F,6,0),"")</f>
        <v>SCECO</v>
      </c>
      <c r="J4" s="124" t="str">
        <f>IFERROR(VLOOKUP(D4,DB!A:G,7,0),"")</f>
        <v>Dead</v>
      </c>
      <c r="K4" s="124" t="s">
        <v>39132</v>
      </c>
      <c r="L4" s="124" t="str">
        <f>IFERROR(VLOOKUP(D4,DB!A:I,9,0),"")</f>
        <v>Latis</v>
      </c>
    </row>
    <row r="5" spans="1:13" ht="30.75">
      <c r="A5" s="124" t="s">
        <v>39133</v>
      </c>
      <c r="B5" s="124" t="s">
        <v>5443</v>
      </c>
      <c r="C5" s="124">
        <v>1</v>
      </c>
      <c r="D5" s="124" t="s">
        <v>32330</v>
      </c>
      <c r="E5" s="124" t="s">
        <v>39021</v>
      </c>
      <c r="F5" s="125">
        <v>45968.848599537036</v>
      </c>
      <c r="G5" s="126">
        <f t="shared" ref="G5:G25" ca="1" si="2">IFERROR(NOW()-F5,"")</f>
        <v>8.5408539351847139</v>
      </c>
      <c r="H5" s="125">
        <v>45968.827465277776</v>
      </c>
      <c r="I5" s="124" t="s">
        <v>22</v>
      </c>
      <c r="J5" s="124" t="s">
        <v>65</v>
      </c>
      <c r="K5" s="124" t="s">
        <v>39134</v>
      </c>
      <c r="L5" s="124" t="s">
        <v>8145</v>
      </c>
    </row>
    <row r="6" spans="1:13">
      <c r="A6" s="124" t="s">
        <v>39135</v>
      </c>
      <c r="B6" s="124" t="str">
        <f>IFERROR(VLOOKUP(D6,DB!A:K,11,0),"")</f>
        <v>R5</v>
      </c>
      <c r="C6" s="124">
        <v>1</v>
      </c>
      <c r="D6" s="124" t="s">
        <v>33027</v>
      </c>
      <c r="E6" s="124" t="s">
        <v>39021</v>
      </c>
      <c r="F6" s="157">
        <v>45977.009479166663</v>
      </c>
      <c r="G6" s="126">
        <f t="shared" ca="1" si="2"/>
        <v>0.37997430555697065</v>
      </c>
      <c r="H6" s="157">
        <v>45976.947858796295</v>
      </c>
      <c r="I6" s="124" t="str">
        <f>IFERROR(VLOOKUP(D6,DB!A:F,6,0),"")</f>
        <v>SCECO</v>
      </c>
      <c r="J6" s="124" t="str">
        <f>IFERROR(VLOOKUP(D6,DB!A:G,7,0),"")</f>
        <v>No BB Design</v>
      </c>
      <c r="K6" s="124" t="s">
        <v>39136</v>
      </c>
      <c r="L6" s="124" t="str">
        <f>IFERROR(VLOOKUP(D6,DB!A:I,9,0),"")</f>
        <v>Latis</v>
      </c>
    </row>
    <row r="7" spans="1:13">
      <c r="A7" s="124" t="s">
        <v>39137</v>
      </c>
      <c r="B7" s="124" t="str">
        <f>IFERROR(VLOOKUP(D7,DB!A:K,11,0),"")</f>
        <v>R5</v>
      </c>
      <c r="C7" s="124">
        <v>1</v>
      </c>
      <c r="D7" s="124" t="s">
        <v>32967</v>
      </c>
      <c r="E7" s="124" t="s">
        <v>39021</v>
      </c>
      <c r="F7" s="157">
        <v>45977.38858796296</v>
      </c>
      <c r="G7" s="126">
        <f t="shared" ca="1" si="2"/>
        <v>8.6550926062045619E-4</v>
      </c>
      <c r="H7" s="157">
        <v>45977.37599537037</v>
      </c>
      <c r="I7" s="124" t="str">
        <f>IFERROR(VLOOKUP(D7,DB!A:F,6,0),"")</f>
        <v>Generator-SG</v>
      </c>
      <c r="J7" s="124" t="str">
        <f>IFERROR(VLOOKUP(D7,DB!A:G,7,0),"")</f>
        <v>Vandalized</v>
      </c>
      <c r="K7" s="124"/>
      <c r="L7" s="124" t="str">
        <f>IFERROR(VLOOKUP(D7,DB!A:I,9,0),"")</f>
        <v>Latis</v>
      </c>
    </row>
    <row r="8" spans="1:13">
      <c r="A8" s="124"/>
      <c r="B8" s="124" t="str">
        <f>IFERROR(VLOOKUP(D8,DB!A:K,11,0),"")</f>
        <v/>
      </c>
      <c r="C8" s="124"/>
      <c r="D8" s="124"/>
      <c r="E8" s="124"/>
      <c r="F8" s="124"/>
      <c r="G8" s="126">
        <f t="shared" ca="1" si="2"/>
        <v>45977.38945347222</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45977.38945347222</v>
      </c>
      <c r="H9" s="124"/>
      <c r="I9" s="124" t="str">
        <f>IFERROR(VLOOKUP(D9,DB!A:F,6,0),"")</f>
        <v/>
      </c>
      <c r="J9" s="124" t="str">
        <f>IFERROR(VLOOKUP(D9,DB!A:G,7,0),"")</f>
        <v/>
      </c>
      <c r="K9" s="124"/>
      <c r="L9" s="124" t="str">
        <f>IFERROR(VLOOKUP(D9,DB!A:I,9,0),"")</f>
        <v/>
      </c>
    </row>
    <row r="10" spans="1:13" ht="15.75">
      <c r="A10" s="124"/>
      <c r="B10" s="124" t="str">
        <f>IFERROR(VLOOKUP(D10,DB!A:K,11,0),"")</f>
        <v/>
      </c>
      <c r="C10" s="124"/>
      <c r="D10" s="160"/>
      <c r="E10" s="124"/>
      <c r="F10" s="124"/>
      <c r="G10" s="126">
        <f t="shared" ca="1" si="2"/>
        <v>45977.38945347222</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45977.38945347222</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45977.38945347222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45977.38945347222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45977.38945347222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45977.38945347222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45977.38945347222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45977.38945347222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45977.38945347222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4">
        <f t="shared" ca="1" si="2"/>
        <v>45977.38945347222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45977.38945347222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45977.38945347222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45977.38945347222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45977.38945347222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45977.38945347222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45977.38945347222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ref="G26:G89" ca="1" si="3">IFERROR(NOW()-F26,"")</f>
        <v>45977.38945347222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3"/>
        <v>45977.38945347222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45977.38945347222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45977.38945347222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45977.38945347222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45977.38945347222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45977.38945347222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45977.38945347222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45977.38945347222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45977.38945347222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45977.38945347222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45977.38945347222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45977.38945347222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45977.38945347222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45977.38945347222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45977.38945347222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45977.38945347222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45977.38945347222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45977.38945347222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45977.38945347222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45977.38945347222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45977.38945347222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45977.38945347222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45977.38945347222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45977.38945347222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45977.38945347222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45977.38945347222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45977.38945347222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45977.38945347222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45977.38945347222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45977.38945347222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45977.38945347222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45977.38945347222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45977.38945347222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45977.38945347222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45977.38945347222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45977.38945347222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45977.38945347222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45977.38945347222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45977.38945347222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45977.38945347222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45977.38945347222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45977.38945347222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45977.38945347222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45977.38945347222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45977.38945347222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45977.38945347222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45977.38945347222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45977.38945347222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45977.38945347222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45977.38945347222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45977.38945347222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45977.38945347222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45977.38945347222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45977.38945347222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45977.38945347222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45977.38945347222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45977.38945347222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45977.38945347222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45977.38945347222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45977.38945347222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45977.38945347222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45977.38945347222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45977.38945347222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4">IFERROR(NOW()-F90,"")</f>
        <v>45977.38945347222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4"/>
        <v>45977.38945347222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45977.38945347222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45977.38945347222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45977.38945347222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45977.38945347222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45977.38945347222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45977.38945347222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45977.38945347222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45977.38945347222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45977.38945347222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45977.38945347222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45977.38945347222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45977.38945347222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45977.38945347222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45977.38945347222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45977.38945347222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45977.38945347222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45977.38945347222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45977.38945347222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45977.38945347222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45977.38945347222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45977.38945347222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45977.38945347222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45977.38945347222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45977.38945347222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45977.38945347222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45977.38945347222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45977.38945347222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45977.38945347222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45977.38945347222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45977.38945347222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45977.38945347222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45977.38945347222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45977.38945347222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45977.38945347222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45977.38945347222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45977.38945347222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45977.38945347222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45977.38945347222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45977.38945347222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45977.38945347222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45977.38945347222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45977.38945347222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45977.38945347222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45977.38945347222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45977.38945347222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45977.38945347222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45977.38945347222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45977.38945347222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45977.38945347222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45977.38945347222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45977.38945347222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45977.38945347222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45977.38945347222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45977.38945347222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45977.38945347222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45977.38945347222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45977.38945347222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45977.38945347222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45977.38945347222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45977.38945347222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45977.38945347222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45977.38945347222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5">IFERROR(NOW()-F154,"")</f>
        <v>45977.38945347222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5"/>
        <v>45977.38945347222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45977.38945347222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45977.38945347222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45977.38945347222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45977.38945347222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45977.38945347222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45977.38945347222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45977.38945347222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45977.38945347222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45977.38945347222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45977.38945347222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45977.38945347222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45977.38945347222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45977.38945347222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45977.38945347222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45977.38945347222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45977.38945347222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45977.38945347222</v>
      </c>
      <c r="H172" s="124"/>
      <c r="I172" s="124" t="str">
        <f>IFERROR(VLOOKUP(D172,DB!A:F,6,0),"")</f>
        <v/>
      </c>
      <c r="J172" s="124" t="str">
        <f>IFERROR(VLOOKUP(D172,DB!A:G,7,0),"")</f>
        <v/>
      </c>
      <c r="K172" s="124"/>
      <c r="L172" s="124" t="str">
        <f>IFERROR(VLOOKUP(D172,DB!A:I,9,0),"")</f>
        <v/>
      </c>
    </row>
    <row r="173" spans="1:12">
      <c r="A173" s="124"/>
      <c r="B173" s="124"/>
      <c r="C173" s="124"/>
      <c r="D173" s="124"/>
      <c r="E173" s="124"/>
      <c r="F173" s="124"/>
      <c r="G173" s="124"/>
      <c r="H173" s="124"/>
      <c r="I173" s="124"/>
      <c r="J173" s="124"/>
      <c r="K173" s="124"/>
      <c r="L173" s="124"/>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9" t="s">
        <v>39138</v>
      </c>
      <c r="B2" s="141" t="str">
        <f>IFERROR(VLOOKUP(D2,DB!A:K,11,0),"")</f>
        <v>R6</v>
      </c>
      <c r="C2" s="142">
        <v>1</v>
      </c>
      <c r="D2" s="141" t="s">
        <v>36429</v>
      </c>
      <c r="E2" s="124" t="s">
        <v>39021</v>
      </c>
      <c r="F2" s="143">
        <v>45977.331759259258</v>
      </c>
      <c r="G2" s="105">
        <f t="shared" ref="G2:G10" ca="1" si="0">IFERROR(NOW()-F2,"-")</f>
        <v>5.7694212962815072E-2</v>
      </c>
      <c r="H2" s="143">
        <v>45977.326006944444</v>
      </c>
      <c r="I2" s="141" t="str">
        <f>IFERROR(VLOOKUP(D2,DB!A:F,6,0),"")</f>
        <v>Generator-SG</v>
      </c>
      <c r="J2" s="141" t="str">
        <f>IFERROR(VLOOKUP(D2,DB!A:G,7,0),"")</f>
        <v>Vandalized</v>
      </c>
      <c r="K2" s="144" t="s">
        <v>39139</v>
      </c>
      <c r="L2" s="145" t="str">
        <f>IFERROR(VLOOKUP(D2,DB!A:I,9,0),"")</f>
        <v>Latis</v>
      </c>
    </row>
    <row r="3" spans="1:16382" ht="31.5" customHeight="1">
      <c r="A3" s="140" t="s">
        <v>39140</v>
      </c>
      <c r="B3" s="141" t="str">
        <f>IFERROR(VLOOKUP(D3,DB!A:K,11,0),"")</f>
        <v>R6</v>
      </c>
      <c r="C3" s="142">
        <v>1</v>
      </c>
      <c r="D3" s="141" t="s">
        <v>35372</v>
      </c>
      <c r="E3" s="124" t="s">
        <v>39021</v>
      </c>
      <c r="F3" s="143">
        <v>45977.363761574074</v>
      </c>
      <c r="G3" s="105">
        <f t="shared" ca="1" si="0"/>
        <v>2.569189814676065E-2</v>
      </c>
      <c r="H3" s="143">
        <v>45977.357824074075</v>
      </c>
      <c r="I3" s="141" t="str">
        <f>IFERROR(VLOOKUP(D3,DB!A:F,6,0),"")</f>
        <v>SCECO</v>
      </c>
      <c r="J3" s="141" t="str">
        <f>IFERROR(VLOOKUP(D3,DB!A:G,7,0),"")</f>
        <v>Vandalized</v>
      </c>
      <c r="K3" s="144" t="s">
        <v>39141</v>
      </c>
      <c r="L3" s="145" t="str">
        <f>IFERROR(VLOOKUP(D3,DB!A:I,9,0),"")</f>
        <v>Latis</v>
      </c>
    </row>
    <row r="4" spans="1:16382" ht="31.5" customHeight="1">
      <c r="A4" s="140" t="s">
        <v>39142</v>
      </c>
      <c r="B4" s="141" t="str">
        <f>IFERROR(VLOOKUP(D4,DB!A:K,11,0),"")</f>
        <v>R6</v>
      </c>
      <c r="C4" s="142">
        <v>6</v>
      </c>
      <c r="D4" s="141" t="s">
        <v>29693</v>
      </c>
      <c r="E4" s="124"/>
      <c r="F4" s="143"/>
      <c r="G4" s="105">
        <f t="shared" ca="1" si="0"/>
        <v>45977.38945347222</v>
      </c>
      <c r="H4" s="143">
        <v>45977.377349537041</v>
      </c>
      <c r="I4" s="141" t="str">
        <f>IFERROR(VLOOKUP(D4,DB!A:F,6,0),"")</f>
        <v>SCECO</v>
      </c>
      <c r="J4" s="141" t="str">
        <f>IFERROR(VLOOKUP(D4,DB!A:G,7,0),"")</f>
        <v>Dead</v>
      </c>
      <c r="K4" s="144" t="s">
        <v>39143</v>
      </c>
      <c r="L4" s="145" t="str">
        <f>IFERROR(VLOOKUP(D4,DB!A:I,9,0),"")</f>
        <v>Latis</v>
      </c>
    </row>
    <row r="5" spans="1:16382" ht="31.5" customHeight="1">
      <c r="A5" s="140"/>
      <c r="B5" s="141" t="str">
        <f>IFERROR(VLOOKUP(D5,DB!A:K,11,0),"")</f>
        <v/>
      </c>
      <c r="C5" s="142"/>
      <c r="D5" s="141"/>
      <c r="E5" s="124"/>
      <c r="F5" s="143"/>
      <c r="G5" s="105">
        <f t="shared" ca="1" si="0"/>
        <v>45977.38945347222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45977.38945347222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45977.38945347222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45977.38945347222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45977.38945347222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45977.38945347222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45977.38945347222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45977.38945347222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45977.38945347222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45977.38945347222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45977.38945347222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45977.38945347222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45977.38945347222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45977.38945347222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45977.38945347222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45977.38945347222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45977.38945347222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45977.38945347222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45977.38945347222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45977.38945347222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45977.38945347222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45977.38945347222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45977.38945347222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45977.38945347222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45977.38945347222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45977.38945347222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45977.38945347222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45977.38945347222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45977.38945347222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45977.38945347222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45977.38945347222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45977.38945347222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45977.38945347222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45977.38945347222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45977.38945347222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45977.38945347222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45977.38945347222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45977.38945347222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45977.38945347222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45977.38945347222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45977.38945347222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45977.38945347222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45977.38945347222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45977.38945347222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45977.38945347222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45977.38945347222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45977.38945347222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45977.38945347222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45977.38945347222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45977.38945347222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45977.38945347222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45977.38945347222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45977.38945347222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45977.38945347222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45977.38945347222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45977.38945347222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45977.38945347222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45977.38945347222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45977.38945347222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45977.38945347222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45977.38945347222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45977.38945347222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45977.38945347222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45977.38945347222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45977.38945347222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45977.38945347222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45977.38945347222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45977.38945347222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45977.38945347222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45977.38945347222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45977.38945347222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45977.38945347222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45977.38945347222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45977.38945347222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45977.38945347222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45977.38945347222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45977.38945347222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45977.38945347222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45977.38945347222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45977.38945347222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45977.38945347222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45977.38945347222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45977.38945347222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45977.38945347222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45977.38945347222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45977.38945347222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45977.38945347222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45977.38945347222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45977.38945347222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45977.38945347222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45977.38945347222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45977.38945347222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45977.38945347222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45977.38945347222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45977.38945347222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45977.38945347222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45977.38945347222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45977.38945347222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45977.38945347222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45977.38945347222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45977.38945347222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45977.38945347222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45977.38945347222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45977.38945347222</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2025-11-16T06:22:20Z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